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AF4842F2-5E18-4999-8DFB-029066FE6AF6}" xr6:coauthVersionLast="47" xr6:coauthVersionMax="47" xr10:uidLastSave="{E949C06C-0400-49E2-BA5A-1F19DD5CB75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<sst xmlns="http://schemas.openxmlformats.org/spreadsheetml/2006/main" count="16930" uniqueCount="1319">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</sst>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18.0206214128558</c:v>
                </c:pt>
                <c:pt idx="1">
                  <c:v>17.439624487719701</c:v>
                </c:pt>
                <c:pt idx="2">
                  <c:v>18.152163794315602</c:v>
                </c:pt>
                <c:pt idx="3">
                  <c:v>14.8945303277949</c:v>
                </c:pt>
                <c:pt idx="4">
                  <c:v>#N/A</c:v>
                </c:pt>
                <c:pt idx="5">
                  <c:v>13.674341443708499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32.215214305316202</c:v>
                </c:pt>
                <c:pt idx="1">
                  <c:v>32.736285346117498</c:v>
                </c:pt>
                <c:pt idx="2">
                  <c:v>32.8273961773303</c:v>
                </c:pt>
                <c:pt idx="3">
                  <c:v>32.406919822840798</c:v>
                </c:pt>
                <c:pt idx="4">
                  <c:v>#N/A</c:v>
                </c:pt>
                <c:pt idx="5">
                  <c:v>29.207294448266602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Ashford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20.3466905440761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Ashford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57.183383605607297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9.7357802523381896</c:v>
                </c:pt>
                <c:pt idx="1">
                  <c:v>9.6117442253521101</c:v>
                </c:pt>
                <c:pt idx="2">
                  <c:v>9.8448375701429391</c:v>
                </c:pt>
                <c:pt idx="3">
                  <c:v>8.9864861561888691</c:v>
                </c:pt>
                <c:pt idx="4">
                  <c:v>#N/A</c:v>
                </c:pt>
                <c:pt idx="5">
                  <c:v>8.2624782975719402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Ashford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16.732114144409898</c:v>
                </c:pt>
                <c:pt idx="1">
                  <c:v>16.035388243070798</c:v>
                </c:pt>
                <c:pt idx="2">
                  <c:v>17.5052629636692</c:v>
                </c:pt>
                <c:pt idx="3">
                  <c:v>18.0331856967471</c:v>
                </c:pt>
                <c:pt idx="4">
                  <c:v>#N/A</c:v>
                </c:pt>
                <c:pt idx="5">
                  <c:v>15.739921734667201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Ashford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14.9363975773148</c:v>
                </c:pt>
                <c:pt idx="1">
                  <c:v>15.0422512676056</c:v>
                </c:pt>
                <c:pt idx="2">
                  <c:v>15.162296208491</c:v>
                </c:pt>
                <c:pt idx="3">
                  <c:v>13.1473578139457</c:v>
                </c:pt>
                <c:pt idx="4">
                  <c:v>#N/A</c:v>
                </c:pt>
                <c:pt idx="5">
                  <c:v>11.5642098278561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Ashford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30.836978796119102</c:v>
                </c:pt>
                <c:pt idx="1">
                  <c:v>31.234420186624199</c:v>
                </c:pt>
                <c:pt idx="2">
                  <c:v>31.711974137219901</c:v>
                </c:pt>
                <c:pt idx="3">
                  <c:v>31.894045087947099</c:v>
                </c:pt>
                <c:pt idx="4">
                  <c:v>#N/A</c:v>
                </c:pt>
                <c:pt idx="5">
                  <c:v>28.573322734322701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624840</xdr:colOff>
      <xdr:row>11</xdr:row>
      <xdr:rowOff>297180</xdr:rowOff>
    </xdr:from>
    <xdr:to>
      <xdr:col>1</xdr:col>
      <xdr:colOff>2606040</xdr:colOff>
      <xdr:row>16</xdr:row>
      <xdr:rowOff>83820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624840" y="2865120"/>
          <a:ext cx="6682740" cy="30251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for Ashford for all modes of transport considered here is in line with the England situation to employment centres greater than 5000 jobs.  To employment centres of 500 to 4999 jobs, Ashford has for all modes, journey times in 2014 that were in line with the rural situation.  From 2014 to 2019 however the journey times reduced taking them below the rural situation and approached the journey times seen for England overall.</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13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Ashford</v>
      </c>
      <c r="G12" s="13"/>
      <c r="H12" s="14"/>
      <c r="I12" s="15">
        <f>VLOOKUP(F12,PT!AA3:AI363,4,FALSE)</f>
        <v>18.0206214128558</v>
      </c>
      <c r="J12" s="16">
        <f>VLOOKUP(F12,PT!AA3:AI363,5,FALSE)</f>
        <v>17.439624487719701</v>
      </c>
      <c r="K12" s="16">
        <f>VLOOKUP(F12,PT!AA3:AI363,6,FALSE)</f>
        <v>18.152163794315602</v>
      </c>
      <c r="L12" s="16">
        <f>VLOOKUP(F12,PT!AA3:AI363,7,FALSE)</f>
        <v>14.8945303277949</v>
      </c>
      <c r="M12" s="16" t="e">
        <v>#N/A</v>
      </c>
      <c r="N12" s="16">
        <f>VLOOKUP(F12,PT!AA3:AI363,9,FALSE)</f>
        <v>13.674341443708499</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Ashford to Rural as a Region</v>
      </c>
      <c r="G15" s="67"/>
      <c r="H15" s="68"/>
      <c r="I15" s="22">
        <f>100*((I12-I13)/I13)</f>
        <v>-1.4304801898341586</v>
      </c>
      <c r="J15" s="22">
        <f t="shared" ref="J15:N16" si="0">100*((J12-J13)/J13)</f>
        <v>-6.6819006788813002</v>
      </c>
      <c r="K15" s="22">
        <f t="shared" si="0"/>
        <v>-7.0064528026001387</v>
      </c>
      <c r="L15" s="22">
        <f t="shared" si="0"/>
        <v>-12.327432640615406</v>
      </c>
      <c r="M15" s="22" t="e">
        <f t="shared" si="0"/>
        <v>#N/A</v>
      </c>
      <c r="N15" s="22">
        <f t="shared" si="0"/>
        <v>-17.79041900149014</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Ashford</v>
      </c>
      <c r="G20" s="13"/>
      <c r="H20" s="14"/>
      <c r="I20" s="15">
        <f>VLOOKUP(F20,PT!AO3:AW363,4,FALSE)</f>
        <v>32.215214305316202</v>
      </c>
      <c r="J20" s="16">
        <f>VLOOKUP(F20,PT!AO3:AW363,5,FALSE)</f>
        <v>32.736285346117498</v>
      </c>
      <c r="K20" s="16">
        <f>VLOOKUP(F20,PT!AO3:AW363,6,FALSE)</f>
        <v>32.8273961773303</v>
      </c>
      <c r="L20" s="16">
        <f>VLOOKUP(F20,PT!AO3:AW363,7,FALSE)</f>
        <v>32.406919822840798</v>
      </c>
      <c r="M20" s="16" t="e">
        <v>#N/A</v>
      </c>
      <c r="N20" s="16">
        <f>VLOOKUP(F20,PT!AO3:AW363,9,FALSE)</f>
        <v>29.207294448266602</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Ashford to Rural as a Region</v>
      </c>
      <c r="G23" s="67"/>
      <c r="H23" s="68"/>
      <c r="I23" s="22">
        <f>100*((I20-I21)/I21)</f>
        <v>-40.746344618976785</v>
      </c>
      <c r="J23" s="22">
        <f t="shared" ref="J23:N23" si="1">100*((J20-J21)/J21)</f>
        <v>-40.771135731117162</v>
      </c>
      <c r="K23" s="22">
        <f t="shared" si="1"/>
        <v>-40.299013195187605</v>
      </c>
      <c r="L23" s="22">
        <f t="shared" si="1"/>
        <v>-40.816430954233105</v>
      </c>
      <c r="M23" s="22" t="e">
        <f t="shared" si="1"/>
        <v>#N/A</v>
      </c>
      <c r="N23" s="22">
        <f t="shared" si="1"/>
        <v>-46.091045839976168</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Ashford</v>
      </c>
      <c r="G28" s="13"/>
      <c r="H28" s="14"/>
      <c r="I28" s="15">
        <f>VLOOKUP(F28,Walk!AA3:AI363,4,FALSE)</f>
        <v>20.3466905440761</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Ashford to Rural as a Region</v>
      </c>
      <c r="G31" s="67"/>
      <c r="H31" s="68"/>
      <c r="I31" s="22">
        <f>100*((I28-I29)/I29)</f>
        <v>-19.880698434381706</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Ashford</v>
      </c>
      <c r="G36" s="13"/>
      <c r="H36" s="14"/>
      <c r="I36" s="15">
        <f>VLOOKUP(F36,Walk!AO3:AR363,4,FALSE)</f>
        <v>57.183383605607297</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Ashford to Rural as a Region</v>
      </c>
      <c r="G39" s="67"/>
      <c r="H39" s="68"/>
      <c r="I39" s="22">
        <f>100*((I36-I37)/I37)</f>
        <v>-42.974774965495612</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Ashford</v>
      </c>
      <c r="G44" s="13"/>
      <c r="H44" s="14"/>
      <c r="I44" s="15">
        <f>VLOOKUP(F44,Car!AA3:AI363,4,FALSE)</f>
        <v>9.7357802523381896</v>
      </c>
      <c r="J44" s="16">
        <f>VLOOKUP(F44,Car!AA3:AI363,5,FALSE)</f>
        <v>9.6117442253521101</v>
      </c>
      <c r="K44" s="16">
        <f>VLOOKUP(F44,Car!AA3:AI363,6,FALSE)</f>
        <v>9.8448375701429391</v>
      </c>
      <c r="L44" s="16">
        <f>VLOOKUP(F44,Car!AA3:AI363,7,FALSE)</f>
        <v>8.9864861561888691</v>
      </c>
      <c r="M44" s="16" t="e">
        <v>#N/A</v>
      </c>
      <c r="N44" s="16">
        <f>VLOOKUP(F44,Car!AA3:AI363,9,FALSE)</f>
        <v>8.2624782975719402</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Ashford to Rural as a Region</v>
      </c>
      <c r="G47" s="67"/>
      <c r="H47" s="68"/>
      <c r="I47" s="22">
        <f>100*((I44-I45)/I45)</f>
        <v>-0.59418767409204909</v>
      </c>
      <c r="J47" s="22">
        <f t="shared" ref="J47:L47" si="3">100*((J44-J45)/J45)</f>
        <v>-1.2555819877700274</v>
      </c>
      <c r="K47" s="22">
        <f t="shared" si="3"/>
        <v>-3.7863880900011226</v>
      </c>
      <c r="L47" s="22">
        <f t="shared" si="3"/>
        <v>-4.5454546514212897</v>
      </c>
      <c r="M47" s="22" t="e">
        <v>#N/A</v>
      </c>
      <c r="N47" s="22">
        <f t="shared" ref="N47" si="4">100*((N44-N45)/N45)</f>
        <v>-8.9759119934041074</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Ashford</v>
      </c>
      <c r="G52" s="13"/>
      <c r="H52" s="14"/>
      <c r="I52" s="15">
        <f>VLOOKUP(F52,Car!AO3:AW363,4,FALSE)</f>
        <v>16.732114144409898</v>
      </c>
      <c r="J52" s="16">
        <f>VLOOKUP(F52,Car!AO3:AW363,5,FALSE)</f>
        <v>16.035388243070798</v>
      </c>
      <c r="K52" s="16">
        <f>VLOOKUP(F52,Car!AO3:AW363,6,FALSE)</f>
        <v>17.5052629636692</v>
      </c>
      <c r="L52" s="16">
        <f>VLOOKUP(F52,Car!AO3:AW363,7,FALSE)</f>
        <v>18.0331856967471</v>
      </c>
      <c r="M52" s="16" t="e">
        <v>#N/A</v>
      </c>
      <c r="N52" s="16">
        <f>VLOOKUP(F52,Car!AO3:AW363,9,FALSE)</f>
        <v>15.739921734667201</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Ashford to Rural as a Region</v>
      </c>
      <c r="G55" s="67"/>
      <c r="H55" s="68"/>
      <c r="I55" s="22">
        <f>100*((I52-I53)/I53)</f>
        <v>-38.534163502090671</v>
      </c>
      <c r="J55" s="22">
        <f t="shared" ref="J55:L55" si="7">100*((J52-J53)/J53)</f>
        <v>-41.712221919656635</v>
      </c>
      <c r="K55" s="22">
        <f t="shared" si="7"/>
        <v>-37.780155003074725</v>
      </c>
      <c r="L55" s="22">
        <f t="shared" si="7"/>
        <v>-33.377529185952916</v>
      </c>
      <c r="M55" s="22" t="e">
        <f t="shared" ref="M55:N56" si="8">100*((M52-M53)/M53)</f>
        <v>#N/A</v>
      </c>
      <c r="N55" s="22">
        <f t="shared" si="8"/>
        <v>-41.251542317256721</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Ashford</v>
      </c>
      <c r="G60" s="13"/>
      <c r="H60" s="14"/>
      <c r="I60" s="15">
        <f>VLOOKUP(F60,Cycle!AA3:AI363,4,FALSE)</f>
        <v>14.9363975773148</v>
      </c>
      <c r="J60" s="16">
        <f>VLOOKUP(F60,Cycle!AA3:AI363,5,FALSE)</f>
        <v>15.0422512676056</v>
      </c>
      <c r="K60" s="16">
        <f>VLOOKUP(F60,Cycle!AA3:AI363,6,FALSE)</f>
        <v>15.162296208491</v>
      </c>
      <c r="L60" s="16">
        <f>VLOOKUP(F60,Cycle!AA3:AI363,7,FALSE)</f>
        <v>13.1473578139457</v>
      </c>
      <c r="M60" s="16" t="e">
        <v>#N/A</v>
      </c>
      <c r="N60" s="16">
        <f>VLOOKUP(F60,Cycle!AA3:AI363,9,FALSE)</f>
        <v>11.5642098278561</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Ashford to Rural as a Region</v>
      </c>
      <c r="G63" s="67"/>
      <c r="H63" s="68"/>
      <c r="I63" s="22">
        <f>100*((I60-I61)/I61)</f>
        <v>-2.5473303163004153</v>
      </c>
      <c r="J63" s="22">
        <f t="shared" ref="J63:L63" si="11">100*((J60-J61)/J61)</f>
        <v>-1.2607383893553641</v>
      </c>
      <c r="K63" s="22">
        <f t="shared" si="11"/>
        <v>-1.7100602775592146</v>
      </c>
      <c r="L63" s="22">
        <f t="shared" si="11"/>
        <v>-5.2624385824593451</v>
      </c>
      <c r="M63" s="22" t="e">
        <f t="shared" ref="J63:N64" si="12">(M60-M61)</f>
        <v>#N/A</v>
      </c>
      <c r="N63" s="22">
        <f t="shared" ref="N63" si="13">100*((N60-N61)/N61)</f>
        <v>-13.629747458613847</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Ashford</v>
      </c>
      <c r="G68" s="13"/>
      <c r="H68" s="14"/>
      <c r="I68" s="15">
        <f>VLOOKUP(F68,Cycle!AO3:AW363,4,FALSE)</f>
        <v>30.836978796119102</v>
      </c>
      <c r="J68" s="16">
        <f>VLOOKUP(F68,Cycle!AO3:AW363,5,FALSE)</f>
        <v>31.234420186624199</v>
      </c>
      <c r="K68" s="16">
        <f>VLOOKUP(F68,Cycle!AO3:AW363,6,FALSE)</f>
        <v>31.711974137219901</v>
      </c>
      <c r="L68" s="16">
        <f>VLOOKUP(F68,Cycle!AO3:AW363,7,FALSE)</f>
        <v>31.894045087947099</v>
      </c>
      <c r="M68" s="16" t="e">
        <v>#N/A</v>
      </c>
      <c r="N68" s="16">
        <f>VLOOKUP(F68,Cycle!AO3:AW363,9,FALSE)</f>
        <v>28.573322734322701</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Ashford to Rural as a Region</v>
      </c>
      <c r="G71" s="67"/>
      <c r="H71" s="68"/>
      <c r="I71" s="22">
        <f>100*((I68-I69)/I69)</f>
        <v>-53.859459100980608</v>
      </c>
      <c r="J71" s="22">
        <f t="shared" ref="J71:L71" si="16">100*((J68-J69)/J69)</f>
        <v>-52.308382565598087</v>
      </c>
      <c r="K71" s="22">
        <f t="shared" si="16"/>
        <v>-51.812068755119611</v>
      </c>
      <c r="L71" s="22">
        <f t="shared" si="16"/>
        <v>-49.028846095190595</v>
      </c>
      <c r="M71" s="22" t="e">
        <f t="shared" ref="J71:N72" si="17">(M68-M69)</f>
        <v>#N/A</v>
      </c>
      <c r="N71" s="22">
        <f t="shared" ref="N71" si="18">100*((N68-N69)/N69)</f>
        <v>-53.392759513813338</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e3g0vkQS3mhOmWKXL2+hyszfwe3O7aSca+jAW8SiWKNJl2yuM7/D5FMjoVQDmd4c1eQ3W0Z7SKESBh3LurV5Rg==" saltValue="GaNysW96/H6RwFaUIiVxk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2022-08-22T09:40:24Z</dcterms:modified>
</cp:coreProperties>
</file>