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4" documentId="8_{057D001F-0813-43CF-8877-A07BD5BF9F50}" xr6:coauthVersionLast="47" xr6:coauthVersionMax="47" xr10:uidLastSave="{D90887F0-A940-496D-9E72-D2F008049A0F}"/>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<sst xmlns="http://schemas.openxmlformats.org/spreadsheetml/2006/main" count="16930" uniqueCount="1319">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</sst>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18.768300016223499</c:v>
                </c:pt>
                <c:pt idx="1">
                  <c:v>19.189786580772399</c:v>
                </c:pt>
                <c:pt idx="2">
                  <c:v>20.0826916627679</c:v>
                </c:pt>
                <c:pt idx="3">
                  <c:v>17.650898878088899</c:v>
                </c:pt>
                <c:pt idx="4">
                  <c:v>#N/A</c:v>
                </c:pt>
                <c:pt idx="5">
                  <c:v>16.406670191745199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65.785428314064305</c:v>
                </c:pt>
                <c:pt idx="1">
                  <c:v>65.770165203889206</c:v>
                </c:pt>
                <c:pt idx="2">
                  <c:v>65.837811339287597</c:v>
                </c:pt>
                <c:pt idx="3">
                  <c:v>66.000661731404307</c:v>
                </c:pt>
                <c:pt idx="4">
                  <c:v>#N/A</c:v>
                </c:pt>
                <c:pt idx="5">
                  <c:v>63.544535031362699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Cornwall</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26.851728608863599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Cornwall</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113.270413816519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9.8090682535551892</c:v>
                </c:pt>
                <c:pt idx="1">
                  <c:v>9.7434980269528495</c:v>
                </c:pt>
                <c:pt idx="2">
                  <c:v>10.173951029671599</c:v>
                </c:pt>
                <c:pt idx="3">
                  <c:v>9.6286821369397195</c:v>
                </c:pt>
                <c:pt idx="4">
                  <c:v>#N/A</c:v>
                </c:pt>
                <c:pt idx="5">
                  <c:v>8.9206855345890492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Cornwall</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34.722876086004703</c:v>
                </c:pt>
                <c:pt idx="1">
                  <c:v>35.477149404836901</c:v>
                </c:pt>
                <c:pt idx="2">
                  <c:v>35.6989454269455</c:v>
                </c:pt>
                <c:pt idx="3">
                  <c:v>35.830308830818403</c:v>
                </c:pt>
                <c:pt idx="4">
                  <c:v>#N/A</c:v>
                </c:pt>
                <c:pt idx="5">
                  <c:v>35.870767220074399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Cornwall</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15.355496673021401</c:v>
                </c:pt>
                <c:pt idx="1">
                  <c:v>15.224085099489599</c:v>
                </c:pt>
                <c:pt idx="2">
                  <c:v>15.827723879694201</c:v>
                </c:pt>
                <c:pt idx="3">
                  <c:v>14.2931730761866</c:v>
                </c:pt>
                <c:pt idx="4">
                  <c:v>#N/A</c:v>
                </c:pt>
                <c:pt idx="5">
                  <c:v>13.503919634402999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Cornwall</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88.063997809055394</c:v>
                </c:pt>
                <c:pt idx="1">
                  <c:v>88.0518940204487</c:v>
                </c:pt>
                <c:pt idx="2">
                  <c:v>88.274820080678396</c:v>
                </c:pt>
                <c:pt idx="3">
                  <c:v>87.720931072764301</c:v>
                </c:pt>
                <c:pt idx="4">
                  <c:v>#N/A</c:v>
                </c:pt>
                <c:pt idx="5">
                  <c:v>87.291564974385096</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within Cornwall by all modes of transport are in line with the rural situation where the destination is nearest employment centre with 500 to 4999 jobs.  Where the destination is nearest employment centre with at least 5000 jobs, the journey times within Cornwall are consistently higher than the 'Rural as a Region' average and the gap between the two has increased in the period 2014 to 2019 for both cycles and cars.</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73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Cornwall</v>
      </c>
      <c r="G12" s="13"/>
      <c r="H12" s="14"/>
      <c r="I12" s="15">
        <f>VLOOKUP(F12,PT!AA3:AI363,4,FALSE)</f>
        <v>18.768300016223499</v>
      </c>
      <c r="J12" s="16">
        <f>VLOOKUP(F12,PT!AA3:AI363,5,FALSE)</f>
        <v>19.189786580772399</v>
      </c>
      <c r="K12" s="16">
        <f>VLOOKUP(F12,PT!AA3:AI363,6,FALSE)</f>
        <v>20.0826916627679</v>
      </c>
      <c r="L12" s="16">
        <f>VLOOKUP(F12,PT!AA3:AI363,7,FALSE)</f>
        <v>17.650898878088899</v>
      </c>
      <c r="M12" s="16" t="e">
        <v>#N/A</v>
      </c>
      <c r="N12" s="16">
        <f>VLOOKUP(F12,PT!AA3:AI363,9,FALSE)</f>
        <v>16.406670191745199</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Cornwall to Rural as a Region</v>
      </c>
      <c r="G15" s="67"/>
      <c r="H15" s="68"/>
      <c r="I15" s="22">
        <f>100*((I12-I13)/I13)</f>
        <v>2.6591857111271509</v>
      </c>
      <c r="J15" s="22">
        <f t="shared" ref="J15:N16" si="0">100*((J12-J13)/J13)</f>
        <v>2.683083076505945</v>
      </c>
      <c r="K15" s="22">
        <f t="shared" si="0"/>
        <v>2.8836427521256187</v>
      </c>
      <c r="L15" s="22">
        <f t="shared" si="0"/>
        <v>3.8971747873864384</v>
      </c>
      <c r="M15" s="22" t="e">
        <f t="shared" si="0"/>
        <v>#N/A</v>
      </c>
      <c r="N15" s="22">
        <f t="shared" si="0"/>
        <v>-1.3637704165501778</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Cornwall</v>
      </c>
      <c r="G20" s="13"/>
      <c r="H20" s="14"/>
      <c r="I20" s="15">
        <f>VLOOKUP(F20,PT!AO3:AW363,4,FALSE)</f>
        <v>65.785428314064305</v>
      </c>
      <c r="J20" s="16">
        <f>VLOOKUP(F20,PT!AO3:AW363,5,FALSE)</f>
        <v>65.770165203889206</v>
      </c>
      <c r="K20" s="16">
        <f>VLOOKUP(F20,PT!AO3:AW363,6,FALSE)</f>
        <v>65.837811339287597</v>
      </c>
      <c r="L20" s="16">
        <f>VLOOKUP(F20,PT!AO3:AW363,7,FALSE)</f>
        <v>66.000661731404307</v>
      </c>
      <c r="M20" s="16" t="e">
        <v>#N/A</v>
      </c>
      <c r="N20" s="16">
        <f>VLOOKUP(F20,PT!AO3:AW363,9,FALSE)</f>
        <v>63.544535031362699</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Cornwall to Rural as a Region</v>
      </c>
      <c r="G23" s="67"/>
      <c r="H23" s="68"/>
      <c r="I23" s="22">
        <f>100*((I20-I21)/I21)</f>
        <v>20.999570621242629</v>
      </c>
      <c r="J23" s="22">
        <f t="shared" ref="J23:N23" si="1">100*((J20-J21)/J21)</f>
        <v>18.996158135124436</v>
      </c>
      <c r="K23" s="22">
        <f t="shared" si="1"/>
        <v>19.734817979224591</v>
      </c>
      <c r="L23" s="22">
        <f t="shared" si="1"/>
        <v>20.534587736220626</v>
      </c>
      <c r="M23" s="22" t="e">
        <f t="shared" si="1"/>
        <v>#N/A</v>
      </c>
      <c r="N23" s="22">
        <f t="shared" si="1"/>
        <v>17.286434462232926</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Cornwall</v>
      </c>
      <c r="G28" s="13"/>
      <c r="H28" s="14"/>
      <c r="I28" s="15">
        <f>VLOOKUP(F28,Walk!AA3:AI363,4,FALSE)</f>
        <v>26.851728608863599</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Cornwall to Rural as a Region</v>
      </c>
      <c r="G31" s="67"/>
      <c r="H31" s="68"/>
      <c r="I31" s="22">
        <f>100*((I28-I29)/I29)</f>
        <v>5.7342341405021191</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Cornwall</v>
      </c>
      <c r="G36" s="13"/>
      <c r="H36" s="14"/>
      <c r="I36" s="15">
        <f>VLOOKUP(F36,Walk!AO3:AR363,4,FALSE)</f>
        <v>113.270413816519</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Cornwall to Rural as a Region</v>
      </c>
      <c r="G39" s="67"/>
      <c r="H39" s="68"/>
      <c r="I39" s="22">
        <f>100*((I36-I37)/I37)</f>
        <v>12.95712898327071</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Cornwall</v>
      </c>
      <c r="G44" s="13"/>
      <c r="H44" s="14"/>
      <c r="I44" s="15">
        <f>VLOOKUP(F44,Car!AA3:AI363,4,FALSE)</f>
        <v>9.8090682535551892</v>
      </c>
      <c r="J44" s="16">
        <f>VLOOKUP(F44,Car!AA3:AI363,5,FALSE)</f>
        <v>9.7434980269528495</v>
      </c>
      <c r="K44" s="16">
        <f>VLOOKUP(F44,Car!AA3:AI363,6,FALSE)</f>
        <v>10.173951029671599</v>
      </c>
      <c r="L44" s="16">
        <f>VLOOKUP(F44,Car!AA3:AI363,7,FALSE)</f>
        <v>9.6286821369397195</v>
      </c>
      <c r="M44" s="16" t="e">
        <v>#N/A</v>
      </c>
      <c r="N44" s="16">
        <f>VLOOKUP(F44,Car!AA3:AI363,9,FALSE)</f>
        <v>8.9206855345890492</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Cornwall to Rural as a Region</v>
      </c>
      <c r="G47" s="67"/>
      <c r="H47" s="68"/>
      <c r="I47" s="22">
        <f>100*((I44-I45)/I45)</f>
        <v>0.15410913478141738</v>
      </c>
      <c r="J47" s="22">
        <f t="shared" ref="J47:L47" si="3">100*((J44-J45)/J45)</f>
        <v>9.7965521915939269E-2</v>
      </c>
      <c r="K47" s="22">
        <f t="shared" si="3"/>
        <v>-0.56996177074110277</v>
      </c>
      <c r="L47" s="22">
        <f t="shared" si="3"/>
        <v>2.2759574446781632</v>
      </c>
      <c r="M47" s="22" t="e">
        <v>#N/A</v>
      </c>
      <c r="N47" s="22">
        <f t="shared" ref="N47" si="4">100*((N44-N45)/N45)</f>
        <v>-1.7247324669864776</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Cornwall</v>
      </c>
      <c r="G52" s="13"/>
      <c r="H52" s="14"/>
      <c r="I52" s="15">
        <f>VLOOKUP(F52,Car!AO3:AW363,4,FALSE)</f>
        <v>34.722876086004703</v>
      </c>
      <c r="J52" s="16">
        <f>VLOOKUP(F52,Car!AO3:AW363,5,FALSE)</f>
        <v>35.477149404836901</v>
      </c>
      <c r="K52" s="16">
        <f>VLOOKUP(F52,Car!AO3:AW363,6,FALSE)</f>
        <v>35.6989454269455</v>
      </c>
      <c r="L52" s="16">
        <f>VLOOKUP(F52,Car!AO3:AW363,7,FALSE)</f>
        <v>35.830308830818403</v>
      </c>
      <c r="M52" s="16" t="e">
        <v>#N/A</v>
      </c>
      <c r="N52" s="16">
        <f>VLOOKUP(F52,Car!AO3:AW363,9,FALSE)</f>
        <v>35.870767220074399</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Cornwall to Rural as a Region</v>
      </c>
      <c r="G55" s="67"/>
      <c r="H55" s="68"/>
      <c r="I55" s="22">
        <f>100*((I52-I53)/I53)</f>
        <v>27.555346910693796</v>
      </c>
      <c r="J55" s="22">
        <f t="shared" ref="J55:L55" si="7">100*((J52-J53)/J53)</f>
        <v>28.957539417599804</v>
      </c>
      <c r="K55" s="22">
        <f t="shared" si="7"/>
        <v>26.886574376410916</v>
      </c>
      <c r="L55" s="22">
        <f t="shared" si="7"/>
        <v>32.372823331492015</v>
      </c>
      <c r="M55" s="22" t="e">
        <f t="shared" ref="M55:N56" si="8">100*((M52-M53)/M53)</f>
        <v>#N/A</v>
      </c>
      <c r="N55" s="22">
        <f t="shared" si="8"/>
        <v>33.885815037734865</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Cornwall</v>
      </c>
      <c r="G60" s="13"/>
      <c r="H60" s="14"/>
      <c r="I60" s="15">
        <f>VLOOKUP(F60,Cycle!AA3:AI363,4,FALSE)</f>
        <v>15.355496673021401</v>
      </c>
      <c r="J60" s="16">
        <f>VLOOKUP(F60,Cycle!AA3:AI363,5,FALSE)</f>
        <v>15.224085099489599</v>
      </c>
      <c r="K60" s="16">
        <f>VLOOKUP(F60,Cycle!AA3:AI363,6,FALSE)</f>
        <v>15.827723879694201</v>
      </c>
      <c r="L60" s="16">
        <f>VLOOKUP(F60,Cycle!AA3:AI363,7,FALSE)</f>
        <v>14.2931730761866</v>
      </c>
      <c r="M60" s="16" t="e">
        <v>#N/A</v>
      </c>
      <c r="N60" s="16">
        <f>VLOOKUP(F60,Cycle!AA3:AI363,9,FALSE)</f>
        <v>13.503919634402999</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Cornwall to Rural as a Region</v>
      </c>
      <c r="G63" s="67"/>
      <c r="H63" s="68"/>
      <c r="I63" s="22">
        <f>100*((I60-I61)/I61)</f>
        <v>0.18708576543694819</v>
      </c>
      <c r="J63" s="22">
        <f t="shared" ref="J63:L63" si="11">100*((J60-J61)/J61)</f>
        <v>-6.715785565390317E-2</v>
      </c>
      <c r="K63" s="22">
        <f t="shared" si="11"/>
        <v>2.6035901611902634</v>
      </c>
      <c r="L63" s="22">
        <f t="shared" si="11"/>
        <v>2.9941058362648048</v>
      </c>
      <c r="M63" s="22" t="e">
        <f t="shared" ref="J63:N64" si="12">(M60-M61)</f>
        <v>#N/A</v>
      </c>
      <c r="N63" s="22">
        <f t="shared" ref="N63" si="13">100*((N60-N61)/N61)</f>
        <v>0.85747028841298045</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Cornwall</v>
      </c>
      <c r="G68" s="13"/>
      <c r="H68" s="14"/>
      <c r="I68" s="15">
        <f>VLOOKUP(F68,Cycle!AO3:AW363,4,FALSE)</f>
        <v>88.063997809055394</v>
      </c>
      <c r="J68" s="16">
        <f>VLOOKUP(F68,Cycle!AO3:AW363,5,FALSE)</f>
        <v>88.0518940204487</v>
      </c>
      <c r="K68" s="16">
        <f>VLOOKUP(F68,Cycle!AO3:AW363,6,FALSE)</f>
        <v>88.274820080678396</v>
      </c>
      <c r="L68" s="16">
        <f>VLOOKUP(F68,Cycle!AO3:AW363,7,FALSE)</f>
        <v>87.720931072764301</v>
      </c>
      <c r="M68" s="16" t="e">
        <v>#N/A</v>
      </c>
      <c r="N68" s="16">
        <f>VLOOKUP(F68,Cycle!AO3:AW363,9,FALSE)</f>
        <v>87.291564974385096</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Cornwall to Rural as a Region</v>
      </c>
      <c r="G71" s="67"/>
      <c r="H71" s="68"/>
      <c r="I71" s="22">
        <f>100*((I68-I69)/I69)</f>
        <v>31.767788261775237</v>
      </c>
      <c r="J71" s="22">
        <f t="shared" ref="J71:L71" si="16">100*((J68-J69)/J69)</f>
        <v>34.445820313196059</v>
      </c>
      <c r="K71" s="22">
        <f t="shared" si="16"/>
        <v>34.138005483213185</v>
      </c>
      <c r="L71" s="22">
        <f t="shared" si="16"/>
        <v>40.190341678319982</v>
      </c>
      <c r="M71" s="22" t="e">
        <f t="shared" ref="J71:N72" si="17">(M68-M69)</f>
        <v>#N/A</v>
      </c>
      <c r="N71" s="22">
        <f t="shared" ref="N71" si="18">100*((N68-N69)/N69)</f>
        <v>42.38522411289987</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ohbwpSdDoryDb7ezmc9qfxq8kaDqRA04ThqiCC5g0n65ybTd5f7G1CCvo0Of79gyVxOgOdatVColOgSeQxx7iQ==" saltValue="4YzU3DzC3BjuUeLvzIm8I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2022-08-22T15:59:15Z</dcterms:modified>
</cp:coreProperties>
</file>