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268C2521-CB68-47C9-B398-99012E77B291}" xr6:coauthVersionLast="47" xr6:coauthVersionMax="47" xr10:uidLastSave="{40BC02DA-F7E8-432D-8C85-773E1ECF3B08}"/>
  <workbookProtection workbookAlgorithmName="SHA-512" workbookHashValue="QdFe4TgzytpUVPKExCLau5R/tpTFQ3jCr46naaWSEzlnFdhMolxtBeg41ZWJUx+FIBiZOxC7xk/cc7kNoQWq+w==" workbookSaltValue="Knx5Q1TrXcOq2qHspW309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67" i="8" l="1"/>
  <c r="AU367" i="8"/>
  <c r="AT367" i="8"/>
  <c r="AS367" i="8"/>
  <c r="AR367" i="8"/>
  <c r="AI367" i="8"/>
  <c r="AG367" i="8"/>
  <c r="AF367" i="8"/>
  <c r="AE367" i="8"/>
  <c r="AD367" i="8"/>
  <c r="AW367" i="7"/>
  <c r="AU367" i="7"/>
  <c r="AT367" i="7"/>
  <c r="AS367" i="7"/>
  <c r="AR367" i="7"/>
  <c r="AI367" i="7"/>
  <c r="AG367" i="7"/>
  <c r="AF367" i="7"/>
  <c r="AE367" i="7"/>
  <c r="AD367" i="7"/>
  <c r="AW367" i="5"/>
  <c r="AU367" i="5"/>
  <c r="AT367" i="5"/>
  <c r="AS367" i="5"/>
  <c r="AR367" i="5"/>
  <c r="AI367" i="5"/>
  <c r="AG367" i="5"/>
  <c r="AF367" i="5"/>
  <c r="AE367" i="5"/>
  <c r="AD367" i="5"/>
  <c r="AR367" i="6"/>
  <c r="AD367" i="6"/>
  <c r="I70" i="1"/>
  <c r="J70" i="1"/>
  <c r="K70" i="1"/>
  <c r="L70" i="1"/>
  <c r="N70" i="1"/>
  <c r="N62" i="1"/>
  <c r="L62" i="1"/>
  <c r="K62" i="1"/>
  <c r="J62" i="1"/>
  <c r="I62" i="1"/>
  <c r="M56" i="1"/>
  <c r="M55" i="1"/>
  <c r="J54" i="1"/>
  <c r="K54" i="1"/>
  <c r="L54" i="1"/>
  <c r="N54" i="1"/>
  <c r="I54" i="1"/>
  <c r="N46" i="1"/>
  <c r="K46" i="1"/>
  <c r="L46" i="1"/>
  <c r="J46" i="1"/>
  <c r="I46" i="1"/>
  <c r="I38" i="1"/>
  <c r="I30" i="1"/>
  <c r="I14" i="1"/>
  <c r="I22" i="1"/>
  <c r="J22" i="1"/>
  <c r="K22" i="1"/>
  <c r="L22" i="1"/>
  <c r="N22" i="1"/>
  <c r="M24" i="1"/>
  <c r="M23" i="1"/>
  <c r="N14" i="1"/>
  <c r="K14" i="1"/>
  <c r="L14" i="1"/>
  <c r="J14" i="1"/>
  <c r="AP73" i="5" l="1"/>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E73" i="5"/>
  <c r="AF73" i="5"/>
  <c r="AG73" i="5"/>
  <c r="AI73" i="5"/>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E73" i="7"/>
  <c r="AF73" i="7"/>
  <c r="AG73" i="7"/>
  <c r="AI73" i="7"/>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S73" i="8"/>
  <c r="AT73" i="8"/>
  <c r="AU73" i="8"/>
  <c r="AW73" i="8"/>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J69" i="1" l="1"/>
  <c r="J72" i="1" s="1"/>
  <c r="I69" i="1"/>
  <c r="I72" i="1" s="1"/>
  <c r="N61" i="1"/>
  <c r="N64" i="1" s="1"/>
  <c r="L61" i="1"/>
  <c r="L64" i="1" s="1"/>
  <c r="K61" i="1"/>
  <c r="K64" i="1" s="1"/>
  <c r="J61" i="1"/>
  <c r="J64" i="1" s="1"/>
  <c r="I61" i="1"/>
  <c r="I64" i="1" s="1"/>
  <c r="N69" i="1"/>
  <c r="N72" i="1" s="1"/>
  <c r="L69" i="1"/>
  <c r="L72" i="1" s="1"/>
  <c r="K69" i="1"/>
  <c r="K72" i="1" s="1"/>
  <c r="N53" i="1"/>
  <c r="N56" i="1" s="1"/>
  <c r="N45" i="1"/>
  <c r="N48" i="1" s="1"/>
  <c r="L53" i="1"/>
  <c r="L56" i="1" s="1"/>
  <c r="L45" i="1"/>
  <c r="L48" i="1" s="1"/>
  <c r="K53" i="1"/>
  <c r="K56" i="1" s="1"/>
  <c r="K45" i="1"/>
  <c r="K48" i="1" s="1"/>
  <c r="J53" i="1"/>
  <c r="J56" i="1" s="1"/>
  <c r="J45" i="1"/>
  <c r="J48" i="1" s="1"/>
  <c r="I53" i="1"/>
  <c r="I56" i="1" s="1"/>
  <c r="I45" i="1"/>
  <c r="I48" i="1" s="1"/>
  <c r="I29" i="1"/>
  <c r="I32" i="1" s="1"/>
  <c r="I37" i="1"/>
  <c r="I40" i="1" s="1"/>
  <c r="N13" i="1"/>
  <c r="N21" i="1"/>
  <c r="N24" i="1" s="1"/>
  <c r="L13" i="1"/>
  <c r="L21" i="1"/>
  <c r="L24" i="1" s="1"/>
  <c r="K13" i="1"/>
  <c r="K21" i="1"/>
  <c r="K24" i="1" s="1"/>
  <c r="J13" i="1"/>
  <c r="J21" i="1"/>
  <c r="J24" i="1" s="1"/>
  <c r="I13" i="1"/>
  <c r="I21" i="1"/>
  <c r="I24"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<sst xmlns="http://schemas.openxmlformats.org/spreadsheetml/2006/main" count="16930" uniqueCount="1315">
  <si>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</si>
  <si>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</si>
  <si>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</si>
  <si>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</si>
  <si>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</si>
  <si>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</si>
  <si>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</si>
  <si>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</si>
  <si>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</si>
  <si>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</si>
  <si>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</si>
  <si>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</si>
  <si>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</si>
  <si>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</si>
  <si>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</si>
  <si>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</si>
  <si>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</si>
  <si>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</si>
  <si>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</si>
  <si>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</si>
  <si>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</si>
  <si>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</si>
  <si>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</si>
  <si>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</si>
  <si>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</si>
  <si>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</si>
  <si>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</si>
  <si>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</si>
  <si>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</si>
  <si>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</si>
  <si>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</si>
  <si>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</si>
  <si>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</si>
  <si>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</si>
  <si>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</si>
  <si>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</si>
  <si>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</si>
  <si>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</si>
  <si>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</si>
  <si>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</si>
  <si>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</si>
  <si>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</si>
  <si>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</si>
  <si>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</si>
  <si>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</si>
  <si>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</si>
  <si>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</si>
  <si>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</si>
  <si>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</si>
  <si>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</si>
  <si>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</si>
  <si>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</si>
  <si>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</si>
  <si>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</si>
  <si>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</si>
  <si>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</si>
  <si>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</si>
  <si>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</si>
  <si>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</si>
  <si>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</si>
  <si>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</si>
  <si>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</si>
  <si>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</si>
  <si>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</si>
  <si>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</si>
  <si>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</si>
  <si>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</si>
  <si>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</si>
  <si>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</si>
  <si>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</si>
  <si>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</si>
  <si>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</si>
  <si>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</si>
  <si>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</si>
  <si>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</si>
  <si>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</si>
  <si>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</si>
  <si>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</si>
  <si>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</si>
  <si>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</si>
  <si>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</si>
  <si>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</si>
  <si>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</si>
  <si>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</si>
  <si>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</si>
  <si>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</si>
  <si>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</si>
  <si>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</si>
  <si>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</si>
  <si>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</si>
  <si>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</si>
  <si>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</si>
  <si>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</si>
  <si>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</si>
  <si>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</si>
  <si>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</si>
  <si>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</si>
  <si>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</si>
  <si>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</si>
  <si>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</si>
  <si>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</si>
  <si>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</si>
  <si>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</si>
  <si>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</si>
  <si>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</si>
  <si>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</si>
  <si>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</si>
  <si>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</si>
  <si>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</si>
  <si>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</si>
  <si>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</si>
  <si>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</si>
  <si>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</si>
  <si>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</si>
  <si>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</si>
  <si>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</si>
  <si>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</si>
  <si>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</si>
  <si>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</si>
  <si>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</si>
  <si>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</si>
  <si>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</si>
  <si>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</si>
  <si>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</si>
  <si>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</si>
  <si>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</si>
  <si>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</si>
  <si>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</si>
  <si>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</si>
  <si>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</si>
  <si>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</si>
  <si>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</si>
  <si>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</si>
  <si>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</si>
  <si>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</si>
  <si>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</si>
  <si>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</si>
  <si>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</si>
  <si>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</si>
  <si>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</si>
  <si>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</si>
  <si>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</si>
  <si>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</si>
  <si>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</si>
  <si>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</si>
  <si>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</si>
  <si>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</si>
  <si>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</si>
  <si>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</si>
  <si>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</si>
  <si>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</si>
  <si>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</si>
  <si>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</si>
  <si>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</si>
  <si>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</si>
  <si>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</si>
  <si>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</si>
  <si>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</si>
  <si>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</si>
  <si>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</si>
  <si>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</si>
  <si>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</si>
  <si>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</si>
  <si>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</si>
  <si>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</si>
  <si>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</si>
  <si>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</si>
  <si>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</si>
  <si>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</si>
  <si>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</si>
  <si>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</si>
  <si>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</si>
  <si>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</si>
  <si>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</si>
  <si>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</si>
  <si>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</si>
  <si>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</si>
  <si>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</si>
  <si>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</si>
  <si>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</si>
  <si>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</si>
  <si>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</si>
  <si>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</si>
  <si>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</si>
  <si>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</si>
  <si>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</si>
  <si>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</si>
  <si>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</si>
  <si>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</si>
  <si>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</si>
  <si>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</si>
  <si>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</si>
  <si>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</si>
  <si>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</si>
  <si>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</si>
  <si>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</si>
  <si>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</si>
  <si>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</si>
  <si>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</si>
  <si>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</si>
  <si>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</si>
  <si>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</si>
  <si>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</si>
  <si>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</si>
  <si>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</si>
  <si>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</si>
  <si>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</si>
  <si>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</si>
  <si>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</si>
  <si>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</si>
  <si>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</si>
  <si>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</si>
  <si>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</si>
  <si>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</si>
  <si>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</si>
  <si>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</si>
  <si>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</si>
  <si>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</si>
  <si>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</si>
  <si>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</si>
  <si>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</si>
  <si>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</si>
  <si>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</si>
  <si>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</si>
  <si>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</si>
  <si>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</si>
  <si>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</si>
  <si>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</si>
  <si>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</si>
  <si>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</si>
  <si>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</si>
  <si>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</si>
  <si>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</si>
  <si>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</si>
  <si>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</si>
  <si>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</si>
  <si>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</si>
  <si>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</si>
  <si>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</si>
  <si>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</si>
  <si>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</si>
  <si>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</si>
  <si>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</si>
  <si>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</si>
  <si>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</si>
  <si>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</si>
  <si>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</si>
  <si>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</si>
  <si>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</si>
  <si>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</si>
  <si>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</si>
  <si>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</si>
  <si>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</si>
  <si>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</si>
  <si>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</si>
  <si>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</si>
  <si>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</si>
  <si>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</si>
  <si>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</si>
  <si>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</si>
  <si>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</si>
  <si>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</si>
  <si>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</si>
  <si>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</si>
  <si>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</si>
  <si>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</si>
  <si>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</si>
  <si>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</si>
  <si>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</si>
  <si>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</si>
  <si>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</si>
  <si>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</si>
  <si>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</si>
  <si>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</si>
  <si>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</si>
  <si>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</si>
  <si>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</si>
  <si>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</si>
  <si>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</si>
  <si>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</si>
  <si>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</si>
  <si>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</si>
  <si>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</si>
  <si>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</si>
  <si>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</si>
  <si>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</si>
  <si>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</si>
  <si>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</si>
  <si>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</si>
  <si>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</si>
  <si>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</si>
  <si>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</si>
  <si>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</si>
  <si>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</si>
  <si>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</si>
  <si>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</si>
  <si>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</si>
  <si>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</si>
  <si>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</si>
  <si>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</si>
  <si>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</si>
  <si>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</si>
  <si>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</si>
  <si>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</si>
  <si>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</si>
  <si>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</si>
  <si>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</si>
  <si>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</si>
  <si>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</si>
  <si>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</si>
  <si>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</si>
  <si>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</si>
  <si>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</si>
  <si>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</si>
  <si>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</si>
  <si>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</si>
  <si>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</si>
  <si>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</si>
  <si>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</si>
  <si>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</si>
  <si>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</si>
  <si>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</si>
  <si>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</si>
  <si>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</si>
  <si>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</si>
  <si>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</si>
  <si>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</si>
  <si>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</si>
  <si>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</si>
  <si>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</si>
  <si>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</si>
  <si>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</si>
  <si>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</si>
  <si>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</si>
  <si>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</si>
  <si>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</si>
  <si>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</si>
  <si>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</si>
  <si>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</si>
  <si>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</si>
  <si>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</si>
  <si>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</si>
  <si>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</si>
  <si>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</si>
  <si>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</si>
  <si>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</si>
  <si>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</si>
  <si>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</si>
  <si>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</si>
  <si>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</si>
  <si>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</si>
  <si>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</si>
  <si>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</si>
  <si>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</si>
  <si>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</si>
  <si>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</si>
  <si>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</si>
  <si>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</si>
  <si>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</si>
  <si>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</si>
  <si>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</si>
  <si>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</si>
  <si>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</si>
  <si>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</si>
  <si>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</si>
  <si>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</si>
  <si>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</si>
  <si>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</si>
  <si>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</si>
  <si>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</si>
  <si>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</si>
  <si>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</si>
  <si>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</si>
  <si>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</si>
  <si>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</si>
  <si>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</si>
  <si>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</si>
  <si>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</si>
  <si>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</si>
  <si>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</si>
  <si>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</si>
  <si>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</si>
  <si>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</si>
  <si>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</si>
  <si>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</si>
  <si>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</si>
  <si>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</si>
  <si>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</si>
  <si>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</si>
  <si>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</si>
  <si>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</si>
  <si>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</si>
  <si>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</si>
  <si>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</si>
  <si>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</si>
  <si>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</si>
  <si>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</si>
  <si>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</si>
  <si>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</si>
  <si>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</si>
  <si>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</si>
  <si>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</si>
  <si>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</si>
  <si>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</si>
  <si>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</si>
  <si>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</si>
  <si>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</si>
  <si>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</si>
  <si>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</si>
  <si>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</si>
  <si>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</si>
  <si>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</si>
  <si>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</si>
  <si>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</si>
  <si>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</si>
  <si>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</si>
  <si>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</si>
  <si>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</si>
  <si>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</si>
  <si>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</si>
  <si>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</si>
  <si>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</si>
  <si>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</si>
  <si>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</si>
  <si>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</si>
  <si>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</si>
  <si>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</si>
  <si>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</si>
  <si>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</si>
  <si>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</si>
  <si>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</si>
  <si>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</si>
  <si>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</si>
  <si>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</si>
  <si>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</si>
  <si>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</si>
  <si>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</si>
  <si>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</si>
  <si>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</si>
  <si>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</si>
  <si>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</si>
  <si>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</si>
  <si>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</si>
  <si>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</si>
  <si>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</si>
  <si>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</si>
  <si>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</si>
  <si>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</si>
  <si>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</si>
  <si>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</si>
  <si>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</si>
  <si>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</si>
  <si>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</si>
  <si>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</si>
  <si>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</si>
  <si>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</si>
  <si>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</si>
  <si>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</si>
  <si>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</si>
  <si>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</si>
  <si>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</si>
  <si>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</si>
  <si>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</si>
  <si>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</si>
  <si>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</si>
  <si>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</si>
  <si>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</si>
  <si>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</si>
  <si>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</si>
  <si>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</si>
  <si>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</si>
  <si>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</si>
  <si>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</si>
  <si>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</si>
  <si>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</si>
  <si>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</si>
  <si>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</si>
  <si>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</si>
  <si>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</si>
  <si>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</si>
  <si>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</si>
  <si>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</si>
  <si>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</si>
  <si>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</si>
  <si>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</si>
  <si>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</si>
  <si>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</si>
  <si>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</si>
  <si>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</si>
  <si>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</si>
  <si>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</si>
  <si>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</si>
  <si>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</si>
  <si>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</si>
  <si>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</si>
  <si>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</si>
  <si>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</si>
  <si>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</si>
  <si>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</si>
  <si>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</si>
  <si>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</si>
  <si>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</si>
  <si>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</si>
  <si>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</si>
  <si>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</si>
  <si>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</si>
  <si>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</si>
  <si>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</si>
  <si>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</si>
  <si>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</si>
  <si>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</si>
  <si>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</si>
  <si>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</si>
  <si>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</si>
  <si>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</si>
  <si>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</si>
  <si>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</si>
  <si>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</si>
  <si>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</si>
  <si>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</si>
  <si>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</si>
  <si>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</si>
  <si>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</si>
  <si>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</si>
  <si>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</si>
  <si>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</si>
  <si>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</si>
  <si>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</si>
  <si>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</si>
  <si>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</si>
  <si>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</si>
  <si>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</si>
  <si>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</si>
  <si>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</si>
  <si>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</si>
  <si>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</si>
  <si>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</si>
  <si>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</si>
  <si>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</si>
  <si>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</si>
  <si>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</si>
  <si>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</si>
  <si>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</si>
  <si>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</si>
  <si>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</si>
  <si>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</si>
  <si>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</si>
  <si>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</si>
  <si>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</si>
  <si>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</si>
  <si>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</si>
  <si>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</si>
  <si>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</si>
  <si>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</si>
  <si>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</si>
  <si>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</si>
  <si>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</si>
  <si>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</si>
  <si>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</si>
  <si>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</si>
  <si>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</si>
  <si>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</si>
  <si>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</si>
  <si>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</si>
  <si>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</si>
  <si>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</si>
  <si>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</si>
  <si>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</si>
  <si>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</si>
  <si>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</si>
  <si>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</si>
  <si>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</si>
  <si>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</si>
  <si>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</si>
  <si>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</si>
  <si>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</si>
  <si>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</si>
  <si>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</si>
  <si>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</si>
  <si>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</si>
  <si>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</si>
  <si>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</si>
  <si>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</si>
  <si>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</si>
  <si>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</si>
  <si>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</si>
  <si>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</si>
  <si>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</si>
  <si>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</si>
  <si>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</si>
  <si>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</si>
  <si>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</si>
  <si>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</si>
  <si>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</si>
  <si>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</si>
  <si>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</si>
  <si>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</si>
  <si>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</si>
  <si>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</si>
  <si>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</si>
  <si>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</si>
  <si>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</si>
  <si>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</si>
  <si>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</si>
  <si>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</si>
  <si>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</si>
  <si>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</si>
  <si>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</si>
  <si>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</si>
  <si>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</si>
  <si>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</si>
  <si>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</si>
  <si>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</si>
  <si>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</si>
  <si>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</si>
  <si>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</si>
  <si>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</si>
  <si>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</si>
  <si>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</si>
  <si>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</si>
  <si>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</si>
  <si>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</si>
  <si>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</si>
  <si>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</si>
  <si>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</si>
  <si>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</si>
  <si>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</si>
  <si>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</si>
  <si>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</si>
  <si>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</si>
  <si>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</si>
  <si>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</si>
  <si>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</si>
  <si>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</si>
  <si>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</si>
  <si>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</si>
  <si>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</si>
  <si>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</si>
  <si>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</si>
  <si>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</si>
  <si>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</si>
  <si>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</si>
  <si>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</si>
  <si>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</si>
  <si>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</si>
  <si>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</si>
  <si>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</si>
  <si>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</si>
  <si>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</si>
  <si>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</si>
  <si>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</si>
  <si>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</si>
  <si>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</si>
  <si>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</si>
  <si>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</si>
  <si>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</si>
  <si>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</si>
  <si>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</si>
  <si>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</si>
  <si>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</si>
  <si>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</si>
  <si>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</si>
  <si>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</si>
  <si>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</si>
  <si>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</si>
  <si>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</si>
  <si>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</si>
  <si>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</si>
  <si>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</si>
  <si>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</si>
  <si>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</si>
  <si>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</si>
  <si>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</si>
  <si>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</si>
  <si>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</si>
  <si>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</si>
  <si>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</si>
  <si>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</si>
  <si>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</si>
  <si>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</si>
  <si>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</si>
  <si>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</si>
  <si>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</si>
  <si>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</si>
  <si>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</si>
  <si>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</si>
  <si>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</si>
  <si>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</si>
  <si>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</si>
  <si>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</si>
  <si>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</si>
  <si>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</si>
  <si>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</si>
  <si>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</si>
  <si>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</si>
  <si>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</si>
  <si>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</si>
  <si>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</si>
  <si>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</si>
  <si>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</si>
  <si>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</si>
  <si>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</si>
  <si>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</si>
  <si>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</si>
  <si>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</si>
  <si>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</si>
  <si>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</si>
  <si>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</si>
  <si>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</si>
  <si>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</si>
  <si>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</si>
  <si>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</si>
  <si>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</si>
  <si>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</si>
  <si>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</si>
  <si>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</si>
  <si>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</si>
  <si>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</si>
  <si>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</si>
  <si>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</si>
  <si>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</si>
  <si>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</si>
  <si>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</si>
  <si>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</si>
  <si>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</si>
  <si>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</si>
  <si>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</si>
  <si>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</si>
  <si>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</si>
  <si>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</si>
  <si>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</si>
  <si>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</si>
  <si>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</si>
  <si>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</si>
  <si>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</si>
  <si>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</si>
  <si>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</si>
  <si>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</si>
  <si>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</si>
  <si>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</si>
  <si>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</si>
  <si>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</si>
  <si>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</si>
  <si>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</si>
  <si>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</si>
  <si>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</si>
  <si>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</si>
  <si>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</si>
  <si>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</si>
  <si>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</si>
  <si>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</si>
  <si>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</si>
  <si>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</si>
  <si>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</si>
  <si>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</si>
  <si>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</si>
  <si>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</si>
  <si>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</si>
  <si>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</si>
  <si>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</si>
  <si>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</si>
  <si>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</si>
  <si>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</si>
  <si>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</si>
  <si>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</si>
  <si>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</si>
  <si>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</si>
  <si>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</si>
  <si>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</si>
  <si>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</si>
  <si>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</si>
  <si>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</si>
  <si>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</si>
  <si>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</si>
  <si>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</si>
  <si>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</si>
  <si>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</si>
  <si>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</si>
  <si>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</si>
  <si>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</si>
  <si>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</si>
  <si>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</si>
  <si>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</si>
  <si>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</si>
  <si>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</si>
  <si>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</si>
  <si>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</si>
  <si>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</si>
  <si>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</si>
  <si>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</si>
  <si>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</si>
  <si>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</si>
  <si>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</si>
  <si>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</si>
  <si>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</si>
  <si>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</si>
  <si>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</si>
  <si>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</si>
  <si>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</si>
  <si>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</si>
  <si>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</si>
  <si>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</si>
  <si>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</si>
  <si>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</si>
  <si>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</si>
  <si>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</si>
  <si>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</si>
  <si>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</si>
  <si>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</si>
  <si>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</si>
  <si>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</si>
  <si>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</si>
  <si>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</si>
  <si>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</si>
  <si>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</si>
  <si>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</si>
  <si>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</si>
  <si>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</si>
  <si>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</si>
  <si>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</si>
  <si>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</si>
  <si>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</si>
  <si>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</si>
  <si>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</si>
  <si>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</si>
  <si>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</si>
  <si>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</si>
  <si>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</si>
  <si>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</si>
  <si>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</si>
  <si>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</si>
  <si>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</si>
  <si>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</si>
  <si>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</si>
  <si>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</si>
  <si>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</si>
  <si>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</si>
  <si>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</si>
  <si>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</si>
  <si>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</si>
  <si>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</si>
  <si>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</si>
  <si>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</si>
  <si>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</si>
  <si>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</si>
  <si>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</si>
  <si>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</si>
  <si>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</si>
  <si>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</si>
  <si>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</si>
  <si>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</si>
  <si>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</si>
  <si>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</si>
  <si>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</si>
  <si>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</si>
  <si>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</si>
  <si>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</si>
  <si>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</si>
  <si>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</si>
  <si>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</si>
  <si>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</si>
  <si>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</si>
  <si>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</si>
  <si>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</si>
  <si>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</si>
  <si>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</si>
  <si>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</si>
  <si>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</si>
  <si>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</si>
  <si>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</si>
  <si>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</si>
  <si>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</si>
  <si>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</si>
  <si>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</si>
  <si>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</si>
  <si>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</si>
  <si>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</si>
  <si>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</si>
  <si>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</si>
  <si>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</si>
  <si>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</si>
  <si>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</si>
  <si>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</si>
  <si>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</si>
  <si>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</si>
  <si>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</si>
  <si>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</si>
  <si>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</si>
  <si>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</si>
  <si>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</si>
  <si>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</si>
  <si>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</si>
  <si>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</si>
  <si>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</si>
  <si>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</si>
  <si>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</si>
  <si>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</si>
  <si>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</si>
  <si>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</si>
  <si>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</si>
  <si>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</si>
  <si>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</si>
  <si>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</si>
  <si>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</si>
  <si>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</si>
  <si>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</si>
  <si>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</si>
  <si>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</si>
  <si>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</si>
  <si>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</si>
  <si>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</si>
  <si>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</si>
  <si>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</si>
  <si>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</si>
  <si>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</si>
  <si>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</si>
  <si>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</si>
  <si>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</si>
  <si>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</si>
  <si>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</si>
  <si>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</si>
  <si>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</si>
  <si>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</si>
  <si>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</si>
  <si>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</si>
  <si>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</si>
  <si>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</si>
  <si>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</si>
  <si>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</si>
  <si>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</si>
  <si>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</si>
  <si>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</si>
  <si>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</si>
  <si>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</si>
  <si>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</si>
  <si>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</si>
  <si>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</si>
  <si>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</si>
  <si>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</si>
  <si>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</si>
  <si>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</si>
  <si>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</si>
  <si>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</si>
  <si>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</si>
  <si>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</si>
  <si>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</si>
  <si>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</si>
  <si>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</si>
  <si>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</si>
  <si>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</si>
  <si>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</si>
  <si>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</si>
  <si>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</si>
  <si>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</si>
  <si>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</si>
  <si>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</si>
  <si>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</si>
  <si>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</si>
  <si>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</si>
  <si>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</si>
  <si>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</si>
  <si>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</si>
  <si>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</si>
  <si>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</si>
  <si>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</si>
  <si>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</si>
  <si>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</si>
  <si>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</si>
  <si>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</si>
  <si>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</si>
  <si>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</si>
  <si>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</si>
  <si>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</si>
  <si>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</si>
  <si>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</si>
  <si>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</si>
  <si>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</si>
  <si>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</si>
  <si>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</si>
  <si>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</si>
  <si>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</si>
  <si>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</si>
  <si>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</si>
  <si>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</si>
  <si>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</si>
  <si>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</si>
  <si>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</si>
  <si>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</si>
  <si>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</si>
  <si>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</si>
  <si>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</si>
  <si>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</si>
  <si>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</si>
  <si>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</si>
  <si>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</si>
  <si>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</si>
  <si>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</si>
  <si>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</si>
  <si>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</si>
  <si>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</si>
  <si>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</si>
  <si>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</si>
  <si>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</si>
  <si>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</si>
  <si>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</si>
  <si>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</si>
  <si>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</si>
  <si>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</si>
  <si>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</si>
  <si>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</si>
  <si>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</si>
  <si>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</si>
  <si>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</si>
  <si>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</si>
  <si>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</si>
  <si>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</si>
  <si>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</si>
  <si>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</si>
  <si>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</si>
  <si>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</si>
  <si>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</si>
  <si>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</si>
  <si>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</si>
  <si>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</si>
  <si>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</si>
  <si>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</si>
  <si>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</si>
  <si>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</si>
  <si>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</si>
  <si>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</si>
  <si>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</si>
  <si>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</si>
  <si>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</si>
  <si>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</si>
  <si>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</si>
  <si>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</si>
  <si>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</si>
  <si>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</si>
  <si>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</si>
  <si>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</si>
  <si>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</si>
  <si>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</si>
  <si>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</si>
  <si>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</si>
  <si>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</si>
  <si>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</si>
  <si>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</si>
  <si>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</si>
  <si>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</si>
  <si>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</si>
  <si>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</si>
  <si>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</si>
  <si>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</si>
  <si>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</si>
  <si>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</si>
  <si>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</si>
  <si>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</si>
  <si>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</si>
  <si>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</si>
  <si>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</si>
  <si>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</si>
  <si>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</si>
  <si>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</si>
  <si>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</si>
  <si>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</si>
  <si>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</si>
  <si>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</si>
  <si>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</si>
  <si>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</si>
  <si>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</si>
  <si>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</si>
  <si>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</si>
  <si>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</si>
  <si>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</si>
  <si>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</si>
  <si>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</si>
  <si>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</si>
  <si>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</si>
  <si>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</si>
  <si>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</si>
  <si>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</si>
  <si>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</si>
  <si>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</si>
  <si>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</si>
  <si>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</si>
  <si>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</si>
  <si>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</si>
  <si>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</si>
  <si>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</si>
  <si>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</si>
  <si>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</si>
  <si>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</si>
  <si>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</si>
  <si>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</si>
  <si>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</si>
  <si>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</si>
  <si>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</si>
  <si>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</si>
  <si>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</si>
  <si>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</si>
  <si>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</si>
  <si>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</si>
  <si>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</si>
  <si>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</si>
  <si>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</si>
  <si>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</si>
  <si>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</si>
  <si>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</si>
  <si>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</si>
  <si>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</si>
  <si>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</si>
  <si>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</si>
  <si>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</si>
  <si>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</si>
  <si>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</si>
  <si>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</si>
  <si>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</si>
  <si>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</si>
  <si>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</si>
  <si>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</si>
  <si>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</si>
  <si>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</si>
  <si>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</si>
  <si>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</si>
  <si>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</si>
  <si>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</si>
  <si>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</si>
  <si>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</si>
  <si>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</si>
  <si>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</si>
  <si>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</si>
  <si>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</si>
  <si>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</si>
  <si>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</si>
  <si>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</si>
  <si>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</si>
  <si>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</si>
  <si>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</si>
  <si>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</si>
  <si>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</si>
  <si>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</si>
  <si>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</si>
  <si>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</si>
  <si>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</si>
  <si>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</si>
  <si>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</si>
  <si>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</si>
  <si>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</si>
  <si>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</si>
  <si>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</si>
  <si>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</si>
  <si>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</si>
  <si>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</si>
  <si>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</si>
  <si>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</si>
  <si>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</si>
  <si>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</si>
  <si>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</si>
  <si>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</si>
  <si>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</si>
  <si>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</si>
  <si>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</si>
  <si>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</si>
  <si>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</si>
  <si>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</si>
  <si>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</si>
  <si>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</si>
  <si>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</si>
  <si>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</si>
  <si>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</si>
  <si>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</si>
  <si>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</si>
  <si>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</si>
  <si>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</si>
  <si>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</si>
  <si>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</si>
  <si>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</si>
  <si>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</si>
  <si>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</si>
  <si>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</si>
  <si>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</si>
  <si>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</si>
  <si>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</si>
  <si>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</si>
  <si>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</si>
  <si>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</si>
  <si>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</si>
  <si>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</si>
  <si>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</si>
  <si>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</si>
  <si>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</si>
  <si>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</si>
  <si>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</si>
  <si>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</si>
  <si>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</si>
  <si>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</si>
  <si>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</si>
  <si>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</si>
  <si>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</si>
  <si>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</si>
  <si>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</si>
  <si>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</si>
  <si>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</si>
  <si>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</si>
  <si>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</si>
  <si>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</si>
  <si>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</si>
  <si>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</si>
  <si>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</si>
  <si>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</si>
  <si>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</si>
  <si>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</si>
  <si>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</si>
  <si>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</si>
  <si>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</si>
  <si>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</si>
  <si>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</si>
  <si>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</si>
  <si>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</si>
  <si>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</si>
  <si>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</si>
  <si>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</si>
  <si>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</si>
  <si>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</si>
  <si>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</si>
  <si>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</si>
  <si>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</si>
  <si>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</si>
  <si>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</si>
  <si>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</si>
  <si>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</si>
  <si>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</si>
  <si>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</si>
  <si>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</si>
  <si>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</si>
  <si>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</si>
  <si>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</si>
  <si>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</si>
  <si>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</si>
  <si>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</si>
  <si>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</si>
  <si>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</si>
  <si>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</si>
  <si>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</si>
  <si>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</si>
  <si>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</si>
  <si>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</si>
  <si>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</si>
  <si>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</si>
  <si>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</si>
  <si>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</si>
  <si>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</si>
  <si>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</si>
  <si>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</si>
  <si>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</si>
  <si>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</si>
  <si>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</si>
  <si>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</si>
  <si>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</si>
  <si>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</si>
  <si>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</si>
  <si>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</si>
  <si>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</si>
  <si>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</si>
  <si>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</si>
  <si>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</si>
  <si>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</si>
  <si>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</si>
  <si>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</si>
  <si>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</si>
  <si>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</si>
  <si>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</si>
  <si>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</si>
  <si>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</si>
  <si>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</si>
  <si>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</si>
  <si>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</si>
  <si>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</si>
  <si>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</si>
  <si>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</si>
  <si>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</si>
  <si>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</si>
  <si>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</si>
  <si>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</si>
  <si>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South Yorkshire (Met County)</t>
  </si>
  <si>
    <t>West Yorkshire (Met County)</t>
  </si>
  <si>
    <t>West Midlands (Met County)</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</si>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</sst>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14.012972808352099</c:v>
                </c:pt>
                <c:pt idx="1">
                  <c:v>13.9855103750878</c:v>
                </c:pt>
                <c:pt idx="2">
                  <c:v>15.116813974349199</c:v>
                </c:pt>
                <c:pt idx="3">
                  <c:v>13.2545440916785</c:v>
                </c:pt>
                <c:pt idx="4">
                  <c:v>#N/A</c:v>
                </c:pt>
                <c:pt idx="5">
                  <c:v>12.429465540499599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18.350890127076369</c:v>
                </c:pt>
                <c:pt idx="1">
                  <c:v>18.753807600010745</c:v>
                </c:pt>
                <c:pt idx="2">
                  <c:v>19.594721790121415</c:v>
                </c:pt>
                <c:pt idx="3">
                  <c:v>17.053128801995708</c:v>
                </c:pt>
                <c:pt idx="4">
                  <c:v>#N/A</c:v>
                </c:pt>
                <c:pt idx="5">
                  <c:v>16.686482991821475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38.4613655463097</c:v>
                </c:pt>
                <c:pt idx="1">
                  <c:v>38.938828652141702</c:v>
                </c:pt>
                <c:pt idx="2">
                  <c:v>38.927464219986597</c:v>
                </c:pt>
                <c:pt idx="3">
                  <c:v>36.305643664917802</c:v>
                </c:pt>
                <c:pt idx="4">
                  <c:v>#N/A</c:v>
                </c:pt>
                <c:pt idx="5">
                  <c:v>35.948457625193299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54.304501539704638</c:v>
                </c:pt>
                <c:pt idx="1">
                  <c:v>55.194737696847127</c:v>
                </c:pt>
                <c:pt idx="2">
                  <c:v>54.914345840707327</c:v>
                </c:pt>
                <c:pt idx="3">
                  <c:v>54.697115524960424</c:v>
                </c:pt>
                <c:pt idx="4">
                  <c:v>#N/A</c:v>
                </c:pt>
                <c:pt idx="5">
                  <c:v>54.115405446644466</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Hampshire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15.3766532031444</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25.470290881141224</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Hampshire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71.914653063788407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100.09261048796996</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Hampshire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8.6247450991939392</c:v>
                </c:pt>
                <c:pt idx="1">
                  <c:v>8.4751375307362693</c:v>
                </c:pt>
                <c:pt idx="2">
                  <c:v>8.7948011262097499</c:v>
                </c:pt>
                <c:pt idx="3">
                  <c:v>8.4104552617850192</c:v>
                </c:pt>
                <c:pt idx="4">
                  <c:v>#N/A</c:v>
                </c:pt>
                <c:pt idx="5">
                  <c:v>7.7435115505335697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9.8077496266859967</c:v>
                </c:pt>
                <c:pt idx="1">
                  <c:v>9.7448214181186437</c:v>
                </c:pt>
                <c:pt idx="2">
                  <c:v>10.24086479052624</c:v>
                </c:pt>
                <c:pt idx="3">
                  <c:v>9.4262871678179927</c:v>
                </c:pt>
                <c:pt idx="4">
                  <c:v>#N/A</c:v>
                </c:pt>
                <c:pt idx="5">
                  <c:v>9.0849771958511099</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Hampshire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17.7787237858163</c:v>
                </c:pt>
                <c:pt idx="1">
                  <c:v>18.587189689861301</c:v>
                </c:pt>
                <c:pt idx="2">
                  <c:v>19.280530228315701</c:v>
                </c:pt>
                <c:pt idx="3">
                  <c:v>17.732946414602399</c:v>
                </c:pt>
                <c:pt idx="4">
                  <c:v>#N/A</c:v>
                </c:pt>
                <c:pt idx="5">
                  <c:v>17.048309807366302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27.18530828493137</c:v>
                </c:pt>
                <c:pt idx="1">
                  <c:v>27.460315293289018</c:v>
                </c:pt>
                <c:pt idx="2">
                  <c:v>28.083621880255862</c:v>
                </c:pt>
                <c:pt idx="3">
                  <c:v>27.031672649614798</c:v>
                </c:pt>
                <c:pt idx="4">
                  <c:v>#N/A</c:v>
                </c:pt>
                <c:pt idx="5">
                  <c:v>26.763091007530321</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Hampshire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11.303213613685401</c:v>
                </c:pt>
                <c:pt idx="1">
                  <c:v>11.2376060849507</c:v>
                </c:pt>
                <c:pt idx="2">
                  <c:v>11.628587893579301</c:v>
                </c:pt>
                <c:pt idx="3">
                  <c:v>10.7054507456249</c:v>
                </c:pt>
                <c:pt idx="4">
                  <c:v>#N/A</c:v>
                </c:pt>
                <c:pt idx="5">
                  <c:v>10.132983110010599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15.358986153845146</c:v>
                </c:pt>
                <c:pt idx="1">
                  <c:v>15.265418878829369</c:v>
                </c:pt>
                <c:pt idx="2">
                  <c:v>15.455638717892407</c:v>
                </c:pt>
                <c:pt idx="3">
                  <c:v>13.910830847483414</c:v>
                </c:pt>
                <c:pt idx="4">
                  <c:v>#N/A</c:v>
                </c:pt>
                <c:pt idx="5">
                  <c:v>13.413723016977833</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Hampshire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38.312423575758999</c:v>
                </c:pt>
                <c:pt idx="1">
                  <c:v>38.969250733332203</c:v>
                </c:pt>
                <c:pt idx="2">
                  <c:v>39.311835230806999</c:v>
                </c:pt>
                <c:pt idx="3">
                  <c:v>34.513518995393099</c:v>
                </c:pt>
                <c:pt idx="4">
                  <c:v>#N/A</c:v>
                </c:pt>
                <c:pt idx="5">
                  <c:v>34.014651597682899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66.712302242023625</c:v>
                </c:pt>
                <c:pt idx="1">
                  <c:v>65.386849375516761</c:v>
                </c:pt>
                <c:pt idx="2">
                  <c:v>65.707740117612019</c:v>
                </c:pt>
                <c:pt idx="3">
                  <c:v>62.4994810224376</c:v>
                </c:pt>
                <c:pt idx="4">
                  <c:v>#N/A</c:v>
                </c:pt>
                <c:pt idx="5">
                  <c:v>61.215839060587243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236220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298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Hampshire to both nearest employment centre with 500 to 4999 jobs and nearest employment centre with at least 5000 jobs are generally in line with or just above the England average situation across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329</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1313</v>
      </c>
      <c r="B11" s="6" t="s">
        <v>1311</v>
      </c>
      <c r="C11" s="7"/>
      <c r="D11" s="7"/>
      <c r="F11" s="63" t="s">
        <v>1313</v>
      </c>
      <c r="G11" s="63"/>
      <c r="H11" s="64"/>
      <c r="I11" s="8">
        <v>2014</v>
      </c>
      <c r="J11" s="9">
        <v>2015</v>
      </c>
      <c r="K11" s="9">
        <v>2016</v>
      </c>
      <c r="L11" s="9">
        <v>2017</v>
      </c>
      <c r="M11" s="9">
        <v>2018</v>
      </c>
      <c r="N11" s="9">
        <v>2019</v>
      </c>
    </row>
    <row r="12" spans="1:14" ht="51" customHeight="1" thickTop="1" x14ac:dyDescent="0.3">
      <c r="B12" s="10" t="s">
        <v>1312</v>
      </c>
      <c r="C12" s="11"/>
      <c r="D12" s="11"/>
      <c r="F12" s="12" t="str">
        <f>B4</f>
        <v>Hampshire</v>
      </c>
      <c r="G12" s="13"/>
      <c r="H12" s="14"/>
      <c r="I12" s="15">
        <f>VLOOKUP(F12,PT!AA3:AI363,4,FALSE)</f>
        <v>14.012972808352099</v>
      </c>
      <c r="J12" s="16">
        <f>VLOOKUP(F12,PT!AA3:AI363,5,FALSE)</f>
        <v>13.9855103750878</v>
      </c>
      <c r="K12" s="16">
        <f>VLOOKUP(F12,PT!AA3:AI363,6,FALSE)</f>
        <v>15.116813974349199</v>
      </c>
      <c r="L12" s="16">
        <f>VLOOKUP(F12,PT!AA3:AI363,7,FALSE)</f>
        <v>13.2545440916785</v>
      </c>
      <c r="M12" s="16" t="e">
        <v>#N/A</v>
      </c>
      <c r="N12" s="16">
        <f>VLOOKUP(F12,PT!AA3:AI363,9,FALSE)</f>
        <v>12.429465540499599</v>
      </c>
    </row>
    <row r="13" spans="1:14" ht="51" customHeight="1" x14ac:dyDescent="0.3">
      <c r="B13" s="17"/>
      <c r="C13" s="17"/>
      <c r="D13" s="17"/>
      <c r="F13" s="71" t="s">
        <v>2</v>
      </c>
      <c r="G13" s="72"/>
      <c r="H13" s="73"/>
      <c r="I13" s="18">
        <f>PT!AD367</f>
        <v>18.350890127076369</v>
      </c>
      <c r="J13" s="19">
        <f>PT!AE367</f>
        <v>18.753807600010745</v>
      </c>
      <c r="K13" s="19">
        <f>PT!AF367</f>
        <v>19.594721790121415</v>
      </c>
      <c r="L13" s="19">
        <f>PT!AG367</f>
        <v>17.053128801995708</v>
      </c>
      <c r="M13" s="16" t="e">
        <v>#N/A</v>
      </c>
      <c r="N13" s="19">
        <f>PT!AI367</f>
        <v>16.686482991821475</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Hampshire to Rural as a Region</v>
      </c>
      <c r="G15" s="66"/>
      <c r="H15" s="67"/>
      <c r="I15" s="22">
        <f>100*((I12-I13)/I13)</f>
        <v>-23.638729722019093</v>
      </c>
      <c r="J15" s="22">
        <f t="shared" ref="J15:N16" si="0">100*((J12-J13)/J13)</f>
        <v>-25.425755273932815</v>
      </c>
      <c r="K15" s="22">
        <f t="shared" si="0"/>
        <v>-22.85262257731943</v>
      </c>
      <c r="L15" s="22">
        <f t="shared" si="0"/>
        <v>-22.275001581367661</v>
      </c>
      <c r="M15" s="22" t="e">
        <f t="shared" si="0"/>
        <v>#N/A</v>
      </c>
      <c r="N15" s="22">
        <f t="shared" si="0"/>
        <v>-25.51177173409377</v>
      </c>
    </row>
    <row r="16" spans="1:14" ht="51" customHeight="1" x14ac:dyDescent="0.3">
      <c r="B16" s="17"/>
      <c r="C16" s="17"/>
      <c r="D16" s="17"/>
      <c r="F16" s="75" t="s">
        <v>4</v>
      </c>
      <c r="G16" s="76"/>
      <c r="H16" s="77"/>
      <c r="I16" s="23">
        <f>100*((I13-I14)/I14)</f>
        <v>44.495197850995041</v>
      </c>
      <c r="J16" s="24">
        <f t="shared" si="0"/>
        <v>47.667776378037374</v>
      </c>
      <c r="K16" s="24">
        <f t="shared" si="0"/>
        <v>46.229267090458322</v>
      </c>
      <c r="L16" s="24">
        <f t="shared" si="0"/>
        <v>42.109406683297564</v>
      </c>
      <c r="M16" s="24" t="e">
        <f t="shared" si="0"/>
        <v>#N/A</v>
      </c>
      <c r="N16" s="24">
        <f t="shared" si="0"/>
        <v>46.978079026496445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1314</v>
      </c>
      <c r="B19" s="6" t="s">
        <v>1311</v>
      </c>
      <c r="C19" s="7"/>
      <c r="D19" s="7"/>
      <c r="F19" s="63" t="s">
        <v>1314</v>
      </c>
      <c r="G19" s="63"/>
      <c r="H19" s="64"/>
      <c r="I19" s="8">
        <v>2014</v>
      </c>
      <c r="J19" s="58">
        <v>2015</v>
      </c>
      <c r="K19" s="58">
        <v>2016</v>
      </c>
      <c r="L19" s="58">
        <v>2017</v>
      </c>
      <c r="M19" s="58">
        <v>2018</v>
      </c>
      <c r="N19" s="58">
        <v>2019</v>
      </c>
    </row>
    <row r="20" spans="1:14" ht="51" customHeight="1" thickTop="1" x14ac:dyDescent="0.3">
      <c r="B20" s="10" t="s">
        <v>1312</v>
      </c>
      <c r="C20" s="17"/>
      <c r="D20" s="17"/>
      <c r="F20" s="12" t="str">
        <f>B4</f>
        <v>Hampshire</v>
      </c>
      <c r="G20" s="13"/>
      <c r="H20" s="14"/>
      <c r="I20" s="15">
        <f>VLOOKUP(F20,PT!AO3:AW363,4,FALSE)</f>
        <v>38.4613655463097</v>
      </c>
      <c r="J20" s="16">
        <f>VLOOKUP(F20,PT!AO3:AW363,5,FALSE)</f>
        <v>38.938828652141702</v>
      </c>
      <c r="K20" s="16">
        <f>VLOOKUP(F20,PT!AO3:AW363,6,FALSE)</f>
        <v>38.927464219986597</v>
      </c>
      <c r="L20" s="16">
        <f>VLOOKUP(F20,PT!AO3:AW363,7,FALSE)</f>
        <v>36.305643664917802</v>
      </c>
      <c r="M20" s="16" t="e">
        <v>#N/A</v>
      </c>
      <c r="N20" s="16">
        <f>VLOOKUP(F20,PT!AO3:AW363,9,FALSE)</f>
        <v>35.948457625193299</v>
      </c>
    </row>
    <row r="21" spans="1:14" ht="51" customHeight="1" x14ac:dyDescent="0.3">
      <c r="B21" s="17"/>
      <c r="C21" s="17"/>
      <c r="D21" s="17"/>
      <c r="F21" s="71" t="s">
        <v>2</v>
      </c>
      <c r="G21" s="72"/>
      <c r="H21" s="73"/>
      <c r="I21" s="18">
        <f>PT!AR367</f>
        <v>54.304501539704638</v>
      </c>
      <c r="J21" s="19">
        <f>PT!AS367</f>
        <v>55.194737696847127</v>
      </c>
      <c r="K21" s="19">
        <f>PT!AT367</f>
        <v>54.914345840707327</v>
      </c>
      <c r="L21" s="19">
        <f>PT!AU367</f>
        <v>54.697115524960424</v>
      </c>
      <c r="M21" s="16" t="e">
        <v>#N/A</v>
      </c>
      <c r="N21" s="19">
        <f>PT!AW367</f>
        <v>54.115405446644466</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Hampshire to Rural as a Region</v>
      </c>
      <c r="G23" s="66"/>
      <c r="H23" s="67"/>
      <c r="I23" s="22">
        <f>100*((I20-I21)/I21)</f>
        <v>-29.17462741428767</v>
      </c>
      <c r="J23" s="22">
        <f t="shared" ref="J23:N23" si="1">100*((J20-J21)/J21)</f>
        <v>-29.451918286105034</v>
      </c>
      <c r="K23" s="22">
        <f t="shared" si="1"/>
        <v>-29.112395633546551</v>
      </c>
      <c r="L23" s="22">
        <f t="shared" si="1"/>
        <v>-33.624207937710857</v>
      </c>
      <c r="M23" s="22" t="e">
        <f t="shared" si="1"/>
        <v>#N/A</v>
      </c>
      <c r="N23" s="22">
        <f t="shared" si="1"/>
        <v>-33.570750642093998</v>
      </c>
    </row>
    <row r="24" spans="1:14" ht="51" customHeight="1" x14ac:dyDescent="0.3">
      <c r="B24" s="17"/>
      <c r="C24" s="17"/>
      <c r="D24" s="17"/>
      <c r="F24" s="60" t="s">
        <v>4</v>
      </c>
      <c r="G24" s="61"/>
      <c r="H24" s="62"/>
      <c r="I24" s="23">
        <f>100*((I21-I22)/I22)</f>
        <v>66.578225581916058</v>
      </c>
      <c r="J24" s="24">
        <f t="shared" ref="J24:N24" si="2">100*((J21-J22)/J22)</f>
        <v>68.791246779348995</v>
      </c>
      <c r="K24" s="24">
        <f t="shared" si="2"/>
        <v>66.912905290903737</v>
      </c>
      <c r="L24" s="24">
        <f t="shared" si="2"/>
        <v>69.866818400498204</v>
      </c>
      <c r="M24" s="24" t="e">
        <f t="shared" si="2"/>
        <v>#N/A</v>
      </c>
      <c r="N24" s="24">
        <f t="shared" si="2"/>
        <v>73.502098422388599</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1307</v>
      </c>
      <c r="B27" s="6" t="s">
        <v>1311</v>
      </c>
      <c r="C27" s="7"/>
      <c r="D27" s="7"/>
      <c r="F27" s="63" t="s">
        <v>1307</v>
      </c>
      <c r="G27" s="63"/>
      <c r="H27" s="64"/>
      <c r="I27" s="8">
        <v>2019</v>
      </c>
    </row>
    <row r="28" spans="1:14" ht="51" customHeight="1" thickTop="1" x14ac:dyDescent="0.3">
      <c r="B28" s="10" t="s">
        <v>1312</v>
      </c>
      <c r="C28" s="17"/>
      <c r="D28" s="17"/>
      <c r="F28" s="12" t="str">
        <f>B4</f>
        <v>Hampshire</v>
      </c>
      <c r="G28" s="13"/>
      <c r="H28" s="14"/>
      <c r="I28" s="15">
        <f>VLOOKUP(F28,Walk!AA3:AI363,4,FALSE)</f>
        <v>15.3766532031444</v>
      </c>
    </row>
    <row r="29" spans="1:14" ht="51" customHeight="1" x14ac:dyDescent="0.3">
      <c r="B29" s="17"/>
      <c r="C29" s="17"/>
      <c r="D29" s="17"/>
      <c r="F29" s="71" t="s">
        <v>2</v>
      </c>
      <c r="G29" s="72"/>
      <c r="H29" s="73"/>
      <c r="I29" s="18">
        <f>Walk!AD367</f>
        <v>25.470290881141224</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Hampshire to Rural as a Region</v>
      </c>
      <c r="G31" s="66"/>
      <c r="H31" s="67"/>
      <c r="I31" s="22">
        <f>100*((I28-I29)/I29)</f>
        <v>-39.629063229389267</v>
      </c>
    </row>
    <row r="32" spans="1:14" ht="51" customHeight="1" x14ac:dyDescent="0.3">
      <c r="B32" s="17"/>
      <c r="C32" s="17"/>
      <c r="D32" s="17"/>
      <c r="F32" s="60" t="s">
        <v>4</v>
      </c>
      <c r="G32" s="61"/>
      <c r="H32" s="62"/>
      <c r="I32" s="23">
        <f>100*((I29-I30)/I30)</f>
        <v>73.058687758226952</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1308</v>
      </c>
      <c r="B35" s="6" t="s">
        <v>1311</v>
      </c>
      <c r="C35" s="7"/>
      <c r="D35" s="7"/>
      <c r="F35" s="63" t="s">
        <v>1308</v>
      </c>
      <c r="G35" s="63"/>
      <c r="H35" s="64"/>
      <c r="I35" s="8">
        <v>2019</v>
      </c>
    </row>
    <row r="36" spans="1:14" ht="51" customHeight="1" thickTop="1" x14ac:dyDescent="0.3">
      <c r="B36" s="10" t="s">
        <v>1312</v>
      </c>
      <c r="C36" s="17"/>
      <c r="D36" s="17"/>
      <c r="F36" s="12" t="str">
        <f>B4</f>
        <v>Hampshire</v>
      </c>
      <c r="G36" s="13"/>
      <c r="H36" s="14"/>
      <c r="I36" s="15">
        <f>VLOOKUP(F36,Walk!AO3:AR363,4,FALSE)</f>
        <v>71.914653063788407</v>
      </c>
    </row>
    <row r="37" spans="1:14" ht="51" customHeight="1" x14ac:dyDescent="0.3">
      <c r="B37" s="17"/>
      <c r="C37" s="17"/>
      <c r="D37" s="17"/>
      <c r="F37" s="71" t="s">
        <v>2</v>
      </c>
      <c r="G37" s="72"/>
      <c r="H37" s="73"/>
      <c r="I37" s="18">
        <f>Walk!AR367</f>
        <v>100.09261048796996</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Hampshire to Rural as a Region</v>
      </c>
      <c r="G39" s="66"/>
      <c r="H39" s="67"/>
      <c r="I39" s="22">
        <f>100*((I36-I37)/I37)</f>
        <v>-28.151885825345957</v>
      </c>
    </row>
    <row r="40" spans="1:14" ht="51" customHeight="1" x14ac:dyDescent="0.3">
      <c r="B40" s="17"/>
      <c r="C40" s="17"/>
      <c r="D40" s="17"/>
      <c r="F40" s="60" t="s">
        <v>4</v>
      </c>
      <c r="G40" s="61"/>
      <c r="H40" s="62"/>
      <c r="I40" s="23">
        <f>100*((I37-I38)/I38)</f>
        <v>72.275932015870865</v>
      </c>
    </row>
    <row r="41" spans="1:14" s="5" customFormat="1" ht="15" thickBot="1" x14ac:dyDescent="0.35">
      <c r="B41" s="25"/>
      <c r="C41" s="25"/>
      <c r="D41" s="25"/>
    </row>
    <row r="42" spans="1:14" ht="14.4" x14ac:dyDescent="0.3">
      <c r="B42" s="17"/>
      <c r="C42" s="17"/>
      <c r="D42" s="17"/>
    </row>
    <row r="43" spans="1:14" ht="42" customHeight="1" thickBot="1" x14ac:dyDescent="0.35">
      <c r="A43" s="59" t="s">
        <v>1305</v>
      </c>
      <c r="B43" s="6" t="s">
        <v>1311</v>
      </c>
      <c r="C43" s="7"/>
      <c r="D43" s="7"/>
      <c r="F43" s="63" t="s">
        <v>1305</v>
      </c>
      <c r="G43" s="63"/>
      <c r="H43" s="64"/>
      <c r="I43" s="8">
        <v>2014</v>
      </c>
      <c r="J43" s="58">
        <v>2015</v>
      </c>
      <c r="K43" s="58">
        <v>2016</v>
      </c>
      <c r="L43" s="58">
        <v>2017</v>
      </c>
      <c r="M43" s="58">
        <v>2018</v>
      </c>
      <c r="N43" s="58">
        <v>2019</v>
      </c>
    </row>
    <row r="44" spans="1:14" ht="51" customHeight="1" thickTop="1" x14ac:dyDescent="0.3">
      <c r="B44" s="10" t="s">
        <v>1312</v>
      </c>
      <c r="C44" s="17"/>
      <c r="D44" s="17"/>
      <c r="F44" s="12" t="str">
        <f>B4</f>
        <v>Hampshire</v>
      </c>
      <c r="G44" s="13"/>
      <c r="H44" s="14"/>
      <c r="I44" s="15">
        <f>VLOOKUP(F44,Car!AA3:AI363,4,FALSE)</f>
        <v>8.6247450991939392</v>
      </c>
      <c r="J44" s="16">
        <f>VLOOKUP(F44,Car!AA3:AI363,5,FALSE)</f>
        <v>8.4751375307362693</v>
      </c>
      <c r="K44" s="16">
        <f>VLOOKUP(F44,Car!AA3:AI363,6,FALSE)</f>
        <v>8.7948011262097499</v>
      </c>
      <c r="L44" s="16">
        <f>VLOOKUP(F44,Car!AA3:AI363,7,FALSE)</f>
        <v>8.4104552617850192</v>
      </c>
      <c r="M44" s="16" t="e">
        <v>#N/A</v>
      </c>
      <c r="N44" s="16">
        <f>VLOOKUP(F44,Car!AA3:AI363,9,FALSE)</f>
        <v>7.7435115505335697</v>
      </c>
    </row>
    <row r="45" spans="1:14" ht="51" customHeight="1" x14ac:dyDescent="0.3">
      <c r="B45" s="17"/>
      <c r="C45" s="17"/>
      <c r="D45" s="17"/>
      <c r="F45" s="71" t="s">
        <v>2</v>
      </c>
      <c r="G45" s="72"/>
      <c r="H45" s="73"/>
      <c r="I45" s="18">
        <f>Car!AD367</f>
        <v>9.8077496266859967</v>
      </c>
      <c r="J45" s="19">
        <f>Car!AE367</f>
        <v>9.7448214181186437</v>
      </c>
      <c r="K45" s="19">
        <f>Car!AF367</f>
        <v>10.24086479052624</v>
      </c>
      <c r="L45" s="19">
        <f>Car!AG367</f>
        <v>9.4262871678179927</v>
      </c>
      <c r="M45" s="16" t="e">
        <v>#N/A</v>
      </c>
      <c r="N45" s="19">
        <f>Car!AI367</f>
        <v>9.0849771958511099</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Hampshire to Rural as a Region</v>
      </c>
      <c r="G47" s="66"/>
      <c r="H47" s="67"/>
      <c r="I47" s="22">
        <f>100*((I44-I45)/I45)</f>
        <v>-12.061936453528642</v>
      </c>
      <c r="J47" s="22">
        <f t="shared" ref="J47:L47" si="3">100*((J44-J45)/J45)</f>
        <v>-13.029319193285968</v>
      </c>
      <c r="K47" s="22">
        <f t="shared" si="3"/>
        <v>-14.12052296261381</v>
      </c>
      <c r="L47" s="22">
        <f t="shared" si="3"/>
        <v>-10.77658560521151</v>
      </c>
      <c r="M47" s="22" t="e">
        <v>#N/A</v>
      </c>
      <c r="N47" s="22">
        <f t="shared" ref="N47" si="4">100*((N44-N45)/N45)</f>
        <v>-14.765756879721781</v>
      </c>
    </row>
    <row r="48" spans="1:14" ht="51" customHeight="1" x14ac:dyDescent="0.3">
      <c r="B48" s="17"/>
      <c r="C48" s="17"/>
      <c r="D48" s="17"/>
      <c r="F48" s="60" t="s">
        <v>4</v>
      </c>
      <c r="G48" s="61"/>
      <c r="H48" s="62"/>
      <c r="I48" s="23">
        <f>100*((I45-I46)/I46)</f>
        <v>15.385289725717607</v>
      </c>
      <c r="J48" s="24">
        <f t="shared" ref="J48:L48" si="5">100*((J45-J46)/J46)</f>
        <v>17.562156194592365</v>
      </c>
      <c r="K48" s="24">
        <f t="shared" si="5"/>
        <v>19.079823145653961</v>
      </c>
      <c r="L48" s="24">
        <f t="shared" si="5"/>
        <v>13.300315174622481</v>
      </c>
      <c r="M48" s="24" t="e">
        <v>#N/A</v>
      </c>
      <c r="N48" s="24">
        <f t="shared" ref="N48" si="6">100*((N45-N46)/N46)</f>
        <v>19.198585966625188</v>
      </c>
    </row>
    <row r="49" spans="1:14" s="5" customFormat="1" ht="15" thickBot="1" x14ac:dyDescent="0.35">
      <c r="B49" s="25"/>
      <c r="C49" s="25"/>
      <c r="D49" s="25"/>
    </row>
    <row r="50" spans="1:14" ht="14.4" x14ac:dyDescent="0.3">
      <c r="B50" s="17"/>
      <c r="C50" s="17"/>
      <c r="D50" s="17"/>
    </row>
    <row r="51" spans="1:14" ht="42" customHeight="1" thickBot="1" x14ac:dyDescent="0.35">
      <c r="A51" s="59" t="s">
        <v>1306</v>
      </c>
      <c r="B51" s="6" t="s">
        <v>1311</v>
      </c>
      <c r="C51" s="7"/>
      <c r="D51" s="7"/>
      <c r="F51" s="63" t="s">
        <v>1306</v>
      </c>
      <c r="G51" s="63"/>
      <c r="H51" s="64"/>
      <c r="I51" s="8">
        <v>2014</v>
      </c>
      <c r="J51" s="58">
        <v>2015</v>
      </c>
      <c r="K51" s="58">
        <v>2016</v>
      </c>
      <c r="L51" s="58">
        <v>2017</v>
      </c>
      <c r="M51" s="58">
        <v>2018</v>
      </c>
      <c r="N51" s="58">
        <v>2019</v>
      </c>
    </row>
    <row r="52" spans="1:14" ht="51" customHeight="1" thickTop="1" x14ac:dyDescent="0.3">
      <c r="B52" s="10" t="s">
        <v>1312</v>
      </c>
      <c r="C52" s="17"/>
      <c r="D52" s="17"/>
      <c r="F52" s="12" t="str">
        <f>B4</f>
        <v>Hampshire</v>
      </c>
      <c r="G52" s="13"/>
      <c r="H52" s="14"/>
      <c r="I52" s="15">
        <f>VLOOKUP(F52,Car!AO3:AW363,4,FALSE)</f>
        <v>17.7787237858163</v>
      </c>
      <c r="J52" s="16">
        <f>VLOOKUP(F52,Car!AO3:AW363,5,FALSE)</f>
        <v>18.587189689861301</v>
      </c>
      <c r="K52" s="16">
        <f>VLOOKUP(F52,Car!AO3:AW363,6,FALSE)</f>
        <v>19.280530228315701</v>
      </c>
      <c r="L52" s="16">
        <f>VLOOKUP(F52,Car!AO3:AW363,7,FALSE)</f>
        <v>17.732946414602399</v>
      </c>
      <c r="M52" s="16" t="e">
        <v>#N/A</v>
      </c>
      <c r="N52" s="16">
        <f>VLOOKUP(F52,Car!AO3:AW363,9,FALSE)</f>
        <v>17.048309807366302</v>
      </c>
    </row>
    <row r="53" spans="1:14" ht="51" customHeight="1" x14ac:dyDescent="0.3">
      <c r="B53" s="17"/>
      <c r="C53" s="17"/>
      <c r="D53" s="17"/>
      <c r="F53" s="71" t="s">
        <v>2</v>
      </c>
      <c r="G53" s="72"/>
      <c r="H53" s="73"/>
      <c r="I53" s="18">
        <f>Car!AR367</f>
        <v>27.18530828493137</v>
      </c>
      <c r="J53" s="19">
        <f>Car!AS367</f>
        <v>27.460315293289018</v>
      </c>
      <c r="K53" s="19">
        <f>Car!AT367</f>
        <v>28.083621880255862</v>
      </c>
      <c r="L53" s="19">
        <f>Car!AU367</f>
        <v>27.031672649614798</v>
      </c>
      <c r="M53" s="16" t="e">
        <v>#N/A</v>
      </c>
      <c r="N53" s="19">
        <f>Car!AW367</f>
        <v>26.763091007530321</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Hampshire to Rural as a Region</v>
      </c>
      <c r="G55" s="66"/>
      <c r="H55" s="67"/>
      <c r="I55" s="22">
        <f>100*((I52-I53)/I53)</f>
        <v>-34.601720902054566</v>
      </c>
      <c r="J55" s="22">
        <f t="shared" ref="J55:L55" si="7">100*((J52-J53)/J53)</f>
        <v>-32.312540874562373</v>
      </c>
      <c r="K55" s="22">
        <f t="shared" si="7"/>
        <v>-31.345998352616895</v>
      </c>
      <c r="L55" s="22">
        <f t="shared" si="7"/>
        <v>-34.399374228678766</v>
      </c>
      <c r="M55" s="22" t="e">
        <f t="shared" ref="M55:N55" si="8">100*((M52-M53)/M53)</f>
        <v>#N/A</v>
      </c>
      <c r="N55" s="22">
        <f t="shared" si="8"/>
        <v>-36.299174850283826</v>
      </c>
    </row>
    <row r="56" spans="1:14" ht="51" customHeight="1" x14ac:dyDescent="0.3">
      <c r="B56" s="17"/>
      <c r="C56" s="17"/>
      <c r="D56" s="17"/>
      <c r="F56" s="60" t="s">
        <v>4</v>
      </c>
      <c r="G56" s="61"/>
      <c r="H56" s="62"/>
      <c r="I56" s="23">
        <f>100*((I53-I54)/I54)</f>
        <v>58.054117935647511</v>
      </c>
      <c r="J56" s="24">
        <f t="shared" ref="J56:L56" si="9">100*((J53-J54)/J54)</f>
        <v>63.259911736379593</v>
      </c>
      <c r="K56" s="24">
        <f t="shared" si="9"/>
        <v>52.628379783999257</v>
      </c>
      <c r="L56" s="24">
        <f t="shared" si="9"/>
        <v>55.869335402221367</v>
      </c>
      <c r="M56" s="24" t="e">
        <f t="shared" ref="M56:N56" si="10">100*((M53-M54)/M54)</f>
        <v>#N/A</v>
      </c>
      <c r="N56" s="24">
        <f t="shared" si="10"/>
        <v>68.314561850071868</v>
      </c>
    </row>
    <row r="57" spans="1:14" s="5" customFormat="1" ht="15" thickBot="1" x14ac:dyDescent="0.35">
      <c r="B57" s="25"/>
      <c r="C57" s="25"/>
      <c r="D57" s="25"/>
    </row>
    <row r="58" spans="1:14" ht="14.4" x14ac:dyDescent="0.3">
      <c r="B58" s="17"/>
      <c r="C58" s="17"/>
      <c r="D58" s="17"/>
    </row>
    <row r="59" spans="1:14" ht="42" customHeight="1" thickBot="1" x14ac:dyDescent="0.35">
      <c r="A59" s="59" t="s">
        <v>1303</v>
      </c>
      <c r="B59" s="6" t="s">
        <v>1311</v>
      </c>
      <c r="C59" s="7"/>
      <c r="D59" s="7"/>
      <c r="F59" s="63" t="s">
        <v>1303</v>
      </c>
      <c r="G59" s="63"/>
      <c r="H59" s="64"/>
      <c r="I59" s="8">
        <v>2014</v>
      </c>
      <c r="J59" s="58">
        <v>2015</v>
      </c>
      <c r="K59" s="58">
        <v>2016</v>
      </c>
      <c r="L59" s="58">
        <v>2017</v>
      </c>
      <c r="M59" s="58">
        <v>2018</v>
      </c>
      <c r="N59" s="58">
        <v>2019</v>
      </c>
    </row>
    <row r="60" spans="1:14" ht="51" customHeight="1" thickTop="1" x14ac:dyDescent="0.3">
      <c r="B60" s="10" t="s">
        <v>1312</v>
      </c>
      <c r="C60" s="17"/>
      <c r="D60" s="17"/>
      <c r="F60" s="12" t="str">
        <f>B4</f>
        <v>Hampshire</v>
      </c>
      <c r="G60" s="13"/>
      <c r="H60" s="14"/>
      <c r="I60" s="15">
        <f>VLOOKUP(F60,Cycle!AA3:AI363,4,FALSE)</f>
        <v>11.303213613685401</v>
      </c>
      <c r="J60" s="16">
        <f>VLOOKUP(F60,Cycle!AA3:AI363,5,FALSE)</f>
        <v>11.2376060849507</v>
      </c>
      <c r="K60" s="16">
        <f>VLOOKUP(F60,Cycle!AA3:AI363,6,FALSE)</f>
        <v>11.628587893579301</v>
      </c>
      <c r="L60" s="16">
        <f>VLOOKUP(F60,Cycle!AA3:AI363,7,FALSE)</f>
        <v>10.7054507456249</v>
      </c>
      <c r="M60" s="16" t="e">
        <v>#N/A</v>
      </c>
      <c r="N60" s="16">
        <f>VLOOKUP(F60,Cycle!AA3:AI363,9,FALSE)</f>
        <v>10.132983110010599</v>
      </c>
    </row>
    <row r="61" spans="1:14" ht="51" customHeight="1" x14ac:dyDescent="0.3">
      <c r="B61" s="17"/>
      <c r="C61" s="17"/>
      <c r="D61" s="17"/>
      <c r="F61" s="71" t="s">
        <v>2</v>
      </c>
      <c r="G61" s="72"/>
      <c r="H61" s="73"/>
      <c r="I61" s="18">
        <f>Cycle!AD367</f>
        <v>15.358986153845146</v>
      </c>
      <c r="J61" s="19">
        <f>Cycle!AE367</f>
        <v>15.265418878829369</v>
      </c>
      <c r="K61" s="19">
        <f>Cycle!AF367</f>
        <v>15.455638717892407</v>
      </c>
      <c r="L61" s="19">
        <f>Cycle!AG367</f>
        <v>13.910830847483414</v>
      </c>
      <c r="M61" s="16" t="e">
        <v>#N/A</v>
      </c>
      <c r="N61" s="19">
        <f>Cycle!AI367</f>
        <v>13.413723016977833</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Hampshire to Rural as a Region</v>
      </c>
      <c r="G63" s="66"/>
      <c r="H63" s="67"/>
      <c r="I63" s="22">
        <f>100*((I60-I61)/I61)</f>
        <v>-26.406512119580082</v>
      </c>
      <c r="J63" s="22">
        <f t="shared" ref="J63:L63" si="11">100*((J60-J61)/J61)</f>
        <v>-26.385209772819167</v>
      </c>
      <c r="K63" s="22">
        <f t="shared" si="11"/>
        <v>-24.761518395759825</v>
      </c>
      <c r="L63" s="22">
        <f t="shared" si="11"/>
        <v>-23.042333969853388</v>
      </c>
      <c r="M63" s="22" t="e">
        <f t="shared" ref="M63:M64" si="12">(M60-M61)</f>
        <v>#N/A</v>
      </c>
      <c r="N63" s="22">
        <f t="shared" ref="N63" si="13">100*((N60-N61)/N61)</f>
        <v>-24.458085967742001</v>
      </c>
    </row>
    <row r="64" spans="1:14" ht="51" customHeight="1" x14ac:dyDescent="0.3">
      <c r="B64" s="17"/>
      <c r="C64" s="17"/>
      <c r="D64" s="17"/>
      <c r="F64" s="60" t="s">
        <v>4</v>
      </c>
      <c r="G64" s="61"/>
      <c r="H64" s="62"/>
      <c r="I64" s="23">
        <f>100*((I61-I62)/I62)</f>
        <v>40.908129851790328</v>
      </c>
      <c r="J64" s="24">
        <f t="shared" ref="J64:L64" si="14">100*((J61-J62)/J62)</f>
        <v>41.2446062754846</v>
      </c>
      <c r="K64" s="24">
        <f t="shared" si="14"/>
        <v>40.505806526294613</v>
      </c>
      <c r="L64" s="24">
        <f t="shared" si="14"/>
        <v>35.056610169741873</v>
      </c>
      <c r="M64" s="24" t="e">
        <f t="shared" si="12"/>
        <v>#N/A</v>
      </c>
      <c r="N64" s="24">
        <f t="shared" ref="N64" si="15">100*((N61-N62)/N62)</f>
        <v>36.139377687179199</v>
      </c>
    </row>
    <row r="65" spans="1:14" s="5" customFormat="1" ht="15" thickBot="1" x14ac:dyDescent="0.35">
      <c r="B65" s="25"/>
      <c r="C65" s="25"/>
      <c r="D65" s="25"/>
    </row>
    <row r="66" spans="1:14" ht="14.4" x14ac:dyDescent="0.3">
      <c r="B66" s="17"/>
      <c r="C66" s="17"/>
      <c r="D66" s="17"/>
    </row>
    <row r="67" spans="1:14" ht="42" customHeight="1" thickBot="1" x14ac:dyDescent="0.35">
      <c r="A67" s="59" t="s">
        <v>1304</v>
      </c>
      <c r="B67" s="6" t="s">
        <v>1311</v>
      </c>
      <c r="C67" s="7"/>
      <c r="D67" s="7"/>
      <c r="F67" s="63" t="s">
        <v>1304</v>
      </c>
      <c r="G67" s="63"/>
      <c r="H67" s="64"/>
      <c r="I67" s="8">
        <v>2014</v>
      </c>
      <c r="J67" s="58">
        <v>2015</v>
      </c>
      <c r="K67" s="58">
        <v>2016</v>
      </c>
      <c r="L67" s="58">
        <v>2017</v>
      </c>
      <c r="M67" s="58">
        <v>2018</v>
      </c>
      <c r="N67" s="58">
        <v>2019</v>
      </c>
    </row>
    <row r="68" spans="1:14" ht="51" customHeight="1" thickTop="1" x14ac:dyDescent="0.3">
      <c r="B68" s="10" t="s">
        <v>1312</v>
      </c>
      <c r="C68" s="17"/>
      <c r="D68" s="17"/>
      <c r="F68" s="12" t="str">
        <f>B4</f>
        <v>Hampshire</v>
      </c>
      <c r="G68" s="13"/>
      <c r="H68" s="14"/>
      <c r="I68" s="15">
        <f>VLOOKUP(F68,Cycle!AO3:AW363,4,FALSE)</f>
        <v>38.312423575758999</v>
      </c>
      <c r="J68" s="16">
        <f>VLOOKUP(F68,Cycle!AO3:AW363,5,FALSE)</f>
        <v>38.969250733332203</v>
      </c>
      <c r="K68" s="16">
        <f>VLOOKUP(F68,Cycle!AO3:AW363,6,FALSE)</f>
        <v>39.311835230806999</v>
      </c>
      <c r="L68" s="16">
        <f>VLOOKUP(F68,Cycle!AO3:AW363,7,FALSE)</f>
        <v>34.513518995393099</v>
      </c>
      <c r="M68" s="16" t="e">
        <v>#N/A</v>
      </c>
      <c r="N68" s="16">
        <f>VLOOKUP(F68,Cycle!AO3:AW363,9,FALSE)</f>
        <v>34.014651597682899</v>
      </c>
    </row>
    <row r="69" spans="1:14" ht="51" customHeight="1" x14ac:dyDescent="0.3">
      <c r="B69" s="17"/>
      <c r="C69" s="17"/>
      <c r="D69" s="17"/>
      <c r="F69" s="71" t="s">
        <v>2</v>
      </c>
      <c r="G69" s="72"/>
      <c r="H69" s="73"/>
      <c r="I69" s="18">
        <f>Cycle!AR367</f>
        <v>66.712302242023625</v>
      </c>
      <c r="J69" s="19">
        <f>Cycle!AS367</f>
        <v>65.386849375516761</v>
      </c>
      <c r="K69" s="19">
        <f>Cycle!AT367</f>
        <v>65.707740117612019</v>
      </c>
      <c r="L69" s="19">
        <f>Cycle!AU367</f>
        <v>62.4994810224376</v>
      </c>
      <c r="M69" s="16" t="e">
        <v>#N/A</v>
      </c>
      <c r="N69" s="19">
        <f>Cycle!AW367</f>
        <v>61.215839060587243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Hampshire to Rural as a Region</v>
      </c>
      <c r="G71" s="66"/>
      <c r="H71" s="67"/>
      <c r="I71" s="22">
        <f>100*((I68-I69)/I69)</f>
        <v>-42.570676939364994</v>
      </c>
      <c r="J71" s="22">
        <f t="shared" ref="J71:L71" si="16">100*((J68-J69)/J69)</f>
        <v>-40.402005746550437</v>
      </c>
      <c r="K71" s="22">
        <f t="shared" si="16"/>
        <v>-40.17168272650725</v>
      </c>
      <c r="L71" s="22">
        <f t="shared" si="16"/>
        <v>-44.777911062969331</v>
      </c>
      <c r="M71" s="22" t="e">
        <f t="shared" ref="M71:M72" si="17">(M68-M69)</f>
        <v>#N/A</v>
      </c>
      <c r="N71" s="22">
        <f t="shared" ref="N71" si="18">100*((N68-N69)/N69)</f>
        <v>-44.434884631708584</v>
      </c>
    </row>
    <row r="72" spans="1:14" ht="51" customHeight="1" x14ac:dyDescent="0.3">
      <c r="B72" s="17"/>
      <c r="C72" s="17"/>
      <c r="D72" s="17"/>
      <c r="F72" s="60" t="s">
        <v>4</v>
      </c>
      <c r="G72" s="61"/>
      <c r="H72" s="62"/>
      <c r="I72" s="23">
        <f>100*((I69-I70)/I70)</f>
        <v>104.01315670343614</v>
      </c>
      <c r="J72" s="24">
        <f t="shared" ref="J72:L72" si="19">100*((J69-J70)/J70)</f>
        <v>102.83566860721859</v>
      </c>
      <c r="K72" s="24">
        <f t="shared" si="19"/>
        <v>94.978457322290836</v>
      </c>
      <c r="L72" s="24">
        <f t="shared" si="19"/>
        <v>100.96296148693762</v>
      </c>
      <c r="M72" s="24" t="e">
        <f t="shared" si="17"/>
        <v>#N/A</v>
      </c>
      <c r="N72" s="24">
        <f t="shared" ref="N72" si="20">100*((N69-N70)/N70)</f>
        <v>104.77035466046934</v>
      </c>
    </row>
    <row r="73" spans="1:14" s="5" customFormat="1" ht="15" thickBot="1" x14ac:dyDescent="0.35">
      <c r="B73" s="25"/>
      <c r="C73" s="25"/>
      <c r="D73" s="25"/>
    </row>
  </sheetData>
  <sheetProtection algorithmName="SHA-512" hashValue="KKQJw6SPMBR0h2vknmkmSDBw5+X4K1pXj41wVuVKUH/zIpIyHiCcpfGUfceye3um3itGjbHMVoEB2p1bNdlkxw==" saltValue="4QujOCWjpoao50TGa62dbQ=="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362" workbookViewId="0">
      <selection activeCell="AK367" sqref="A367:XFD367"/>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1287</v>
      </c>
      <c r="C2" s="35" t="s">
        <v>1293</v>
      </c>
      <c r="E2" s="31" t="s">
        <v>1279</v>
      </c>
      <c r="F2" s="41" t="s">
        <v>1287</v>
      </c>
      <c r="G2" s="41" t="s">
        <v>1293</v>
      </c>
      <c r="I2" s="31" t="s">
        <v>1279</v>
      </c>
      <c r="J2" s="41" t="s">
        <v>1287</v>
      </c>
      <c r="K2" s="41" t="s">
        <v>1293</v>
      </c>
      <c r="M2" s="31" t="s">
        <v>1279</v>
      </c>
      <c r="N2" s="41" t="s">
        <v>1287</v>
      </c>
      <c r="O2" s="41" t="s">
        <v>1293</v>
      </c>
      <c r="Q2" s="31" t="s">
        <v>1279</v>
      </c>
      <c r="R2" s="41" t="s">
        <v>1287</v>
      </c>
      <c r="S2" s="41" t="s">
        <v>1293</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1288</v>
      </c>
      <c r="C3" s="36" t="s">
        <v>1294</v>
      </c>
      <c r="E3" s="32" t="s">
        <v>1280</v>
      </c>
      <c r="F3" s="42" t="s">
        <v>1288</v>
      </c>
      <c r="G3" s="42" t="s">
        <v>1294</v>
      </c>
      <c r="I3" s="32" t="s">
        <v>1280</v>
      </c>
      <c r="J3" s="42" t="s">
        <v>1288</v>
      </c>
      <c r="K3" s="42" t="s">
        <v>1294</v>
      </c>
      <c r="M3" s="32" t="s">
        <v>1280</v>
      </c>
      <c r="N3" s="42" t="s">
        <v>1288</v>
      </c>
      <c r="O3" s="42" t="s">
        <v>1294</v>
      </c>
      <c r="Q3" s="32" t="s">
        <v>1280</v>
      </c>
      <c r="R3" s="42" t="s">
        <v>1288</v>
      </c>
      <c r="S3" s="42" t="s">
        <v>1294</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149</v>
      </c>
      <c r="B61" s="37">
        <v>12.5540113803686</v>
      </c>
      <c r="C61" s="37">
        <v>22.6476299530764</v>
      </c>
      <c r="E61" s="33" t="s">
        <v>149</v>
      </c>
      <c r="F61" s="43">
        <v>12.0643135671006</v>
      </c>
      <c r="G61" s="43">
        <v>22.593212163837499</v>
      </c>
      <c r="I61" s="33" t="s">
        <v>149</v>
      </c>
      <c r="J61" s="38">
        <v>13.950621721225099</v>
      </c>
      <c r="K61" s="37">
        <v>22.883480662327798</v>
      </c>
      <c r="M61" s="33" t="s">
        <v>149</v>
      </c>
      <c r="N61" s="45">
        <v>11.5524474393826</v>
      </c>
      <c r="O61" s="43">
        <v>23.385555118282699</v>
      </c>
      <c r="Q61" s="33" t="s">
        <v>149</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1284</v>
      </c>
      <c r="B73" s="37">
        <v>12.8953643832408</v>
      </c>
      <c r="C73" s="37">
        <v>28.589426800988601</v>
      </c>
      <c r="E73" s="33" t="s">
        <v>1284</v>
      </c>
      <c r="F73" s="43">
        <v>12.8867877275132</v>
      </c>
      <c r="G73" s="43">
        <v>27.779557213382802</v>
      </c>
      <c r="I73" s="33" t="s">
        <v>1284</v>
      </c>
      <c r="J73" s="38">
        <v>13.126570445667101</v>
      </c>
      <c r="K73" s="37">
        <v>27.995261363309801</v>
      </c>
      <c r="M73" s="33" t="s">
        <v>1284</v>
      </c>
      <c r="N73" s="45">
        <v>12.2023459614595</v>
      </c>
      <c r="O73" s="43">
        <v>28.1226570457093</v>
      </c>
      <c r="Q73" s="33" t="s">
        <v>1284</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1285</v>
      </c>
      <c r="B78" s="37">
        <v>11.2371938162735</v>
      </c>
      <c r="C78" s="37">
        <v>28.270641536606099</v>
      </c>
      <c r="E78" s="33" t="s">
        <v>1285</v>
      </c>
      <c r="F78" s="43">
        <v>11.3050033579563</v>
      </c>
      <c r="G78" s="43">
        <v>27.097491535934999</v>
      </c>
      <c r="I78" s="33" t="s">
        <v>1285</v>
      </c>
      <c r="J78" s="38">
        <v>11.669389020197499</v>
      </c>
      <c r="K78" s="37">
        <v>27.1258346835507</v>
      </c>
      <c r="M78" s="33" t="s">
        <v>1285</v>
      </c>
      <c r="N78" s="45">
        <v>10.699490158168</v>
      </c>
      <c r="O78" s="43">
        <v>26.241346679703501</v>
      </c>
      <c r="Q78" s="33" t="s">
        <v>1285</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134</v>
      </c>
      <c r="B129" s="37">
        <v>24.5380542506831</v>
      </c>
      <c r="C129" s="37">
        <v>48.561244736623202</v>
      </c>
      <c r="E129" s="33" t="s">
        <v>134</v>
      </c>
      <c r="F129" s="43">
        <v>24.643885072089098</v>
      </c>
      <c r="G129" s="43">
        <v>48.346359734834401</v>
      </c>
      <c r="I129" s="33" t="s">
        <v>134</v>
      </c>
      <c r="J129" s="38">
        <v>26.3367762112793</v>
      </c>
      <c r="K129" s="37">
        <v>48.433576629134201</v>
      </c>
      <c r="M129" s="33" t="s">
        <v>134</v>
      </c>
      <c r="N129" s="45">
        <v>22.841365504092501</v>
      </c>
      <c r="O129" s="43">
        <v>49.342044584551701</v>
      </c>
      <c r="Q129" s="33" t="s">
        <v>134</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1286</v>
      </c>
      <c r="B148" s="37">
        <v>11.121772581343199</v>
      </c>
      <c r="C148" s="37">
        <v>24.8902300607133</v>
      </c>
      <c r="E148" s="33" t="s">
        <v>1286</v>
      </c>
      <c r="F148" s="43">
        <v>11.021716094164701</v>
      </c>
      <c r="G148" s="43">
        <v>24.385570989358101</v>
      </c>
      <c r="I148" s="33" t="s">
        <v>1286</v>
      </c>
      <c r="J148" s="38">
        <v>11.791357134315501</v>
      </c>
      <c r="K148" s="37">
        <v>24.348337107914102</v>
      </c>
      <c r="M148" s="33" t="s">
        <v>1286</v>
      </c>
      <c r="N148" s="45">
        <v>10.6690786763973</v>
      </c>
      <c r="O148" s="43">
        <v>22.349701546518698</v>
      </c>
      <c r="Q148" s="33" t="s">
        <v>1286</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109</v>
      </c>
      <c r="B293" s="37">
        <v>13.877157254034399</v>
      </c>
      <c r="C293" s="37">
        <v>30.594709754888299</v>
      </c>
      <c r="E293" s="33" t="s">
        <v>109</v>
      </c>
      <c r="F293" s="43">
        <v>13.7921053539323</v>
      </c>
      <c r="G293" s="43">
        <v>30.517263044944499</v>
      </c>
      <c r="I293" s="33" t="s">
        <v>109</v>
      </c>
      <c r="J293" s="38">
        <v>14.1983946764992</v>
      </c>
      <c r="K293" s="37">
        <v>45.579047975422398</v>
      </c>
      <c r="M293" s="33" t="s">
        <v>109</v>
      </c>
      <c r="N293" s="45">
        <v>13.6469645766546</v>
      </c>
      <c r="O293" s="43">
        <v>51.416024390958597</v>
      </c>
      <c r="Q293" s="33" t="s">
        <v>109</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13.877157254034399</v>
      </c>
      <c r="AE325">
        <f t="shared" si="51"/>
        <v>13.7921053539323</v>
      </c>
      <c r="AF325">
        <f t="shared" si="52"/>
        <v>14.1983946764992</v>
      </c>
      <c r="AG325">
        <f t="shared" si="53"/>
        <v>13.6469645766546</v>
      </c>
      <c r="AI325">
        <f t="shared" si="54"/>
        <v>13.1458871117232</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44</v>
      </c>
      <c r="B326" s="37">
        <v>9.7749985118011207</v>
      </c>
      <c r="C326" s="37">
        <v>20.6158917466079</v>
      </c>
      <c r="E326" s="33" t="s">
        <v>44</v>
      </c>
      <c r="F326" s="43">
        <v>9.6793415901167705</v>
      </c>
      <c r="G326" s="43">
        <v>21.311348622838299</v>
      </c>
      <c r="I326" s="33" t="s">
        <v>44</v>
      </c>
      <c r="J326" s="38">
        <v>10.658913641591701</v>
      </c>
      <c r="K326" s="37">
        <v>21.810840705599698</v>
      </c>
      <c r="M326" s="33" t="s">
        <v>44</v>
      </c>
      <c r="N326" s="45">
        <v>8.8248271347838791</v>
      </c>
      <c r="O326" s="43">
        <v>21.8550709826463</v>
      </c>
      <c r="Q326" s="33" t="s">
        <v>44</v>
      </c>
      <c r="R326" s="45">
        <v>8.6849752013050807</v>
      </c>
      <c r="S326" s="43">
        <v>20.147311711570101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9.7749985118011207</v>
      </c>
      <c r="AE326">
        <f t="shared" si="51"/>
        <v>9.6793415901167705</v>
      </c>
      <c r="AF326">
        <f t="shared" si="52"/>
        <v>10.658913641591701</v>
      </c>
      <c r="AG326">
        <f t="shared" si="53"/>
        <v>8.8248271347838791</v>
      </c>
      <c r="AI326">
        <f t="shared" si="54"/>
        <v>8.6849752013050807</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24.5380542506831</v>
      </c>
      <c r="AE328">
        <f t="shared" si="51"/>
        <v>24.643885072089098</v>
      </c>
      <c r="AF328">
        <f t="shared" si="52"/>
        <v>26.3367762112793</v>
      </c>
      <c r="AG328">
        <f t="shared" si="53"/>
        <v>22.841365504092501</v>
      </c>
      <c r="AI328">
        <f t="shared" si="54"/>
        <v>21.453771190346899</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12.5540113803686</v>
      </c>
      <c r="AE330">
        <f t="shared" si="51"/>
        <v>12.0643135671006</v>
      </c>
      <c r="AF330">
        <f t="shared" si="52"/>
        <v>13.950621721225099</v>
      </c>
      <c r="AG330">
        <f t="shared" si="53"/>
        <v>11.5524474393826</v>
      </c>
      <c r="AI330">
        <f t="shared" si="54"/>
        <v>10.832333306417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AVERAGEIF($AB$3:$AB$335,$AB367,AD$3:AD$335)</f>
        <v>18.350890127076369</v>
      </c>
      <c r="AE367">
        <f>AVERAGEIF($AB$3:$AB$335,$AB367,AE$3:AE$335)</f>
        <v>18.753807600010745</v>
      </c>
      <c r="AF367">
        <f>AVERAGEIF($AB$3:$AB$335,$AB367,AF$3:AF$335)</f>
        <v>19.594721790121415</v>
      </c>
      <c r="AG367">
        <f>AVERAGEIF($AB$3:$AB$335,$AB367,AG$3:AG$335)</f>
        <v>17.053128801995708</v>
      </c>
      <c r="AI367">
        <f>AVERAGEIF($AB$3:$AB$335,$AB367,AI$3:AI$335)</f>
        <v>16.686482991821475</v>
      </c>
      <c r="AP367" t="s">
        <v>9</v>
      </c>
      <c r="AR367">
        <f>AVERAGEIF($AP$3:$AP$335,$AP367,AR$3:AR$335)</f>
        <v>54.304501539704638</v>
      </c>
      <c r="AS367">
        <f>AVERAGEIF($AP$3:$AP$335,$AP367,AS$3:AS$335)</f>
        <v>55.194737696847127</v>
      </c>
      <c r="AT367">
        <f>AVERAGEIF($AP$3:$AP$335,$AP367,AT$3:AT$335)</f>
        <v>54.914345840707327</v>
      </c>
      <c r="AU367">
        <f>AVERAGEIF($AP$3:$AP$335,$AP367,AU$3:AU$335)</f>
        <v>54.697115524960424</v>
      </c>
      <c r="AW367">
        <f>AVERAGEIF($AP$3:$AP$335,$AP367,AW$3:AW$335)</f>
        <v>54.115405446644466</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D345" workbookViewId="0">
      <selection activeCell="AG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1307</v>
      </c>
      <c r="AO1" s="31" t="s">
        <v>1279</v>
      </c>
      <c r="AP1" s="31"/>
      <c r="AQ1" s="31"/>
      <c r="AR1" s="55" t="s">
        <v>1308</v>
      </c>
    </row>
    <row r="2" spans="1:44" ht="15" thickBot="1" x14ac:dyDescent="0.35">
      <c r="A2" s="31" t="s">
        <v>1279</v>
      </c>
      <c r="C2" s="31" t="s">
        <v>1279</v>
      </c>
      <c r="E2" s="31" t="s">
        <v>1279</v>
      </c>
      <c r="G2" s="31" t="s">
        <v>1279</v>
      </c>
      <c r="I2" s="31" t="s">
        <v>1279</v>
      </c>
      <c r="J2" s="41" t="s">
        <v>1299</v>
      </c>
      <c r="K2" s="35" t="s">
        <v>1301</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1300</v>
      </c>
      <c r="K3" s="36" t="s">
        <v>1302</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149</v>
      </c>
      <c r="C61" s="33" t="s">
        <v>149</v>
      </c>
      <c r="E61" s="33" t="s">
        <v>149</v>
      </c>
      <c r="G61" s="33" t="s">
        <v>149</v>
      </c>
      <c r="I61" s="33" t="s">
        <v>149</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1284</v>
      </c>
      <c r="C73" s="33" t="s">
        <v>1284</v>
      </c>
      <c r="E73" s="33" t="s">
        <v>1284</v>
      </c>
      <c r="G73" s="33" t="s">
        <v>1284</v>
      </c>
      <c r="I73" s="33" t="s">
        <v>1284</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1285</v>
      </c>
      <c r="C78" s="33" t="s">
        <v>1285</v>
      </c>
      <c r="E78" s="33" t="s">
        <v>1285</v>
      </c>
      <c r="G78" s="33" t="s">
        <v>1285</v>
      </c>
      <c r="I78" s="33" t="s">
        <v>1285</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134</v>
      </c>
      <c r="C129" s="33" t="s">
        <v>134</v>
      </c>
      <c r="E129" s="33" t="s">
        <v>134</v>
      </c>
      <c r="G129" s="33" t="s">
        <v>134</v>
      </c>
      <c r="I129" s="33" t="s">
        <v>134</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1286</v>
      </c>
      <c r="C148" s="33" t="s">
        <v>1286</v>
      </c>
      <c r="E148" s="33" t="s">
        <v>1286</v>
      </c>
      <c r="G148" s="33" t="s">
        <v>1286</v>
      </c>
      <c r="I148" s="33" t="s">
        <v>1286</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109</v>
      </c>
      <c r="C293" s="33" t="s">
        <v>109</v>
      </c>
      <c r="E293" s="33" t="s">
        <v>109</v>
      </c>
      <c r="G293" s="33" t="s">
        <v>109</v>
      </c>
      <c r="I293" s="33" t="s">
        <v>109</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10"/>
        <v>21.301931608080299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11"/>
        <v>119.83084792836399</v>
      </c>
    </row>
    <row r="326" spans="1:44" x14ac:dyDescent="0.3">
      <c r="A326" s="33" t="s">
        <v>44</v>
      </c>
      <c r="C326" s="33" t="s">
        <v>44</v>
      </c>
      <c r="E326" s="33" t="s">
        <v>44</v>
      </c>
      <c r="G326" s="33" t="s">
        <v>44</v>
      </c>
      <c r="I326" s="33" t="s">
        <v>44</v>
      </c>
      <c r="J326" s="45">
        <v>9.1959477704422401</v>
      </c>
      <c r="K326" s="52">
        <v>30.953388520461999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10"/>
        <v>9.1959477704422401</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10"/>
        <v>32.2022211287955</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10"/>
        <v>11.8543084656992</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AVERAGEIF(AB3:AB335,AB367,AD3:AD335)</f>
        <v>25.470290881141224</v>
      </c>
      <c r="AP367" t="s">
        <v>9</v>
      </c>
      <c r="AR367">
        <f>AVERAGEIF(AP3:AP335,AP367,AR3:AR335)</f>
        <v>100.09261048796996</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M361" workbookViewId="0">
      <selection activeCell="AM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1305</v>
      </c>
      <c r="AO1" s="31" t="s">
        <v>1279</v>
      </c>
      <c r="AP1" s="31"/>
      <c r="AQ1" s="31"/>
      <c r="AR1" s="55" t="s">
        <v>1306</v>
      </c>
    </row>
    <row r="2" spans="1:49" ht="15" thickBot="1" x14ac:dyDescent="0.35">
      <c r="A2" s="31" t="s">
        <v>1279</v>
      </c>
      <c r="B2" s="35" t="s">
        <v>1291</v>
      </c>
      <c r="C2" s="35" t="s">
        <v>1297</v>
      </c>
      <c r="E2" s="31" t="s">
        <v>1279</v>
      </c>
      <c r="F2" s="41" t="s">
        <v>1291</v>
      </c>
      <c r="G2" s="41" t="s">
        <v>1297</v>
      </c>
      <c r="I2" s="31" t="s">
        <v>1279</v>
      </c>
      <c r="J2" s="41" t="s">
        <v>1291</v>
      </c>
      <c r="K2" s="41" t="s">
        <v>1297</v>
      </c>
      <c r="M2" s="31" t="s">
        <v>1279</v>
      </c>
      <c r="N2" s="41" t="s">
        <v>1291</v>
      </c>
      <c r="O2" s="41" t="s">
        <v>1297</v>
      </c>
      <c r="Q2" s="31" t="s">
        <v>1279</v>
      </c>
      <c r="R2" s="41" t="s">
        <v>1291</v>
      </c>
      <c r="S2" s="41" t="s">
        <v>1297</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1292</v>
      </c>
      <c r="C3" s="36" t="s">
        <v>1298</v>
      </c>
      <c r="E3" s="32" t="s">
        <v>1280</v>
      </c>
      <c r="F3" s="42" t="s">
        <v>1292</v>
      </c>
      <c r="G3" s="42" t="s">
        <v>1298</v>
      </c>
      <c r="I3" s="32" t="s">
        <v>1280</v>
      </c>
      <c r="J3" s="42" t="s">
        <v>1292</v>
      </c>
      <c r="K3" s="42" t="s">
        <v>1298</v>
      </c>
      <c r="M3" s="32" t="s">
        <v>1280</v>
      </c>
      <c r="N3" s="42" t="s">
        <v>1292</v>
      </c>
      <c r="O3" s="42" t="s">
        <v>1298</v>
      </c>
      <c r="Q3" s="32" t="s">
        <v>1280</v>
      </c>
      <c r="R3" s="42" t="s">
        <v>1292</v>
      </c>
      <c r="S3" s="42" t="s">
        <v>1298</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149</v>
      </c>
      <c r="B61" s="37">
        <v>8.85527429385799</v>
      </c>
      <c r="C61" s="37">
        <v>12.7408680106682</v>
      </c>
      <c r="E61" s="33" t="s">
        <v>149</v>
      </c>
      <c r="F61" s="43">
        <v>8.3513490221818891</v>
      </c>
      <c r="G61" s="43">
        <v>11.727627712642899</v>
      </c>
      <c r="I61" s="33" t="s">
        <v>149</v>
      </c>
      <c r="J61" s="37">
        <v>9.1287979999562801</v>
      </c>
      <c r="K61" s="37">
        <v>13.275802898364599</v>
      </c>
      <c r="M61" s="33" t="s">
        <v>149</v>
      </c>
      <c r="N61" s="43">
        <v>8.4014045602502794</v>
      </c>
      <c r="O61" s="43">
        <v>13.4590338719182</v>
      </c>
      <c r="Q61" s="33" t="s">
        <v>149</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1284</v>
      </c>
      <c r="B73" s="37">
        <v>8.5250927715736093</v>
      </c>
      <c r="C73" s="37">
        <v>14.1461506177875</v>
      </c>
      <c r="E73" s="33" t="s">
        <v>1284</v>
      </c>
      <c r="F73" s="43">
        <v>8.3815992376269008</v>
      </c>
      <c r="G73" s="43">
        <v>13.661064670143199</v>
      </c>
      <c r="I73" s="33" t="s">
        <v>1284</v>
      </c>
      <c r="J73" s="37">
        <v>8.5846020255425906</v>
      </c>
      <c r="K73" s="37">
        <v>15.5837099594546</v>
      </c>
      <c r="M73" s="33" t="s">
        <v>1284</v>
      </c>
      <c r="N73" s="43">
        <v>8.43728927350673</v>
      </c>
      <c r="O73" s="43">
        <v>14.8349976568825</v>
      </c>
      <c r="Q73" s="33" t="s">
        <v>1284</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1285</v>
      </c>
      <c r="B78" s="37">
        <v>8.0647497226385205</v>
      </c>
      <c r="C78" s="37">
        <v>14.7063080767537</v>
      </c>
      <c r="E78" s="33" t="s">
        <v>1285</v>
      </c>
      <c r="F78" s="43">
        <v>7.9102059719912798</v>
      </c>
      <c r="G78" s="43">
        <v>13.7391096226599</v>
      </c>
      <c r="I78" s="33" t="s">
        <v>1285</v>
      </c>
      <c r="J78" s="37">
        <v>8.1190290089241994</v>
      </c>
      <c r="K78" s="37">
        <v>15.4708533320212</v>
      </c>
      <c r="M78" s="33" t="s">
        <v>1285</v>
      </c>
      <c r="N78" s="43">
        <v>8.0120866218901003</v>
      </c>
      <c r="O78" s="43">
        <v>14.395629890565999</v>
      </c>
      <c r="Q78" s="33" t="s">
        <v>1285</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134</v>
      </c>
      <c r="B129" s="37">
        <v>11.047480098763801</v>
      </c>
      <c r="C129" s="37">
        <v>23.900019507004799</v>
      </c>
      <c r="E129" s="33" t="s">
        <v>134</v>
      </c>
      <c r="F129" s="43">
        <v>10.7221600327487</v>
      </c>
      <c r="G129" s="43">
        <v>22.923764896074399</v>
      </c>
      <c r="I129" s="33" t="s">
        <v>134</v>
      </c>
      <c r="J129" s="37">
        <v>11.0143002670457</v>
      </c>
      <c r="K129" s="37">
        <v>23.501600785912199</v>
      </c>
      <c r="M129" s="33" t="s">
        <v>134</v>
      </c>
      <c r="N129" s="43">
        <v>10.494865175878701</v>
      </c>
      <c r="O129" s="43">
        <v>23.787162588108401</v>
      </c>
      <c r="Q129" s="33" t="s">
        <v>134</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1286</v>
      </c>
      <c r="B148" s="37">
        <v>8.0073135873402599</v>
      </c>
      <c r="C148" s="37">
        <v>12.9347237535814</v>
      </c>
      <c r="E148" s="33" t="s">
        <v>1286</v>
      </c>
      <c r="F148" s="43">
        <v>7.7329999961179503</v>
      </c>
      <c r="G148" s="43">
        <v>12.166710148286001</v>
      </c>
      <c r="I148" s="33" t="s">
        <v>1286</v>
      </c>
      <c r="J148" s="37">
        <v>8.1453664793478708</v>
      </c>
      <c r="K148" s="37">
        <v>13.2469952382367</v>
      </c>
      <c r="M148" s="33" t="s">
        <v>1286</v>
      </c>
      <c r="N148" s="43">
        <v>8.0015812962095598</v>
      </c>
      <c r="O148" s="43">
        <v>12.7594428929175</v>
      </c>
      <c r="Q148" s="33" t="s">
        <v>1286</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109</v>
      </c>
      <c r="B293" s="37">
        <v>9.1301669596539092</v>
      </c>
      <c r="C293" s="37">
        <v>17.423448434284001</v>
      </c>
      <c r="E293" s="33" t="s">
        <v>109</v>
      </c>
      <c r="F293" s="43">
        <v>9.0557285020993508</v>
      </c>
      <c r="G293" s="43">
        <v>16.426704296939299</v>
      </c>
      <c r="I293" s="33" t="s">
        <v>109</v>
      </c>
      <c r="J293" s="37">
        <v>9.32030188173864</v>
      </c>
      <c r="K293" s="37">
        <v>29.6327289453581</v>
      </c>
      <c r="M293" s="33" t="s">
        <v>109</v>
      </c>
      <c r="N293" s="43">
        <v>9.3065625940753307</v>
      </c>
      <c r="O293" s="43">
        <v>29.333768263911299</v>
      </c>
      <c r="Q293" s="33" t="s">
        <v>109</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9.1301669596539092</v>
      </c>
      <c r="AE325">
        <f t="shared" si="51"/>
        <v>9.0557285020993508</v>
      </c>
      <c r="AF325">
        <f t="shared" si="52"/>
        <v>9.32030188173864</v>
      </c>
      <c r="AG325">
        <f t="shared" si="53"/>
        <v>9.3065625940753307</v>
      </c>
      <c r="AI325">
        <f t="shared" si="54"/>
        <v>8.4302257764780801</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44</v>
      </c>
      <c r="B326" s="37">
        <v>7.8872782543865503</v>
      </c>
      <c r="C326" s="37">
        <v>12.2634890237993</v>
      </c>
      <c r="E326" s="33" t="s">
        <v>44</v>
      </c>
      <c r="F326" s="43">
        <v>7.8315450628494103</v>
      </c>
      <c r="G326" s="43">
        <v>11.9043876633281</v>
      </c>
      <c r="I326" s="33" t="s">
        <v>44</v>
      </c>
      <c r="J326" s="37">
        <v>8.2772580425332993</v>
      </c>
      <c r="K326" s="37">
        <v>14.423239630939101</v>
      </c>
      <c r="M326" s="33" t="s">
        <v>44</v>
      </c>
      <c r="N326" s="43">
        <v>7.6660950168158397</v>
      </c>
      <c r="O326" s="43">
        <v>13.426942664997</v>
      </c>
      <c r="Q326" s="33" t="s">
        <v>44</v>
      </c>
      <c r="R326" s="43">
        <v>6.8869617279383899</v>
      </c>
      <c r="S326" s="43">
        <v>11.111846581360201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7.8872782543865503</v>
      </c>
      <c r="AE326">
        <f t="shared" si="51"/>
        <v>7.8315450628494103</v>
      </c>
      <c r="AF326">
        <f t="shared" si="52"/>
        <v>8.2772580425332993</v>
      </c>
      <c r="AG326">
        <f t="shared" si="53"/>
        <v>7.6660950168158397</v>
      </c>
      <c r="AI326">
        <f t="shared" si="54"/>
        <v>6.8869617279383899</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11.047480098763801</v>
      </c>
      <c r="AE328">
        <f t="shared" si="51"/>
        <v>10.7221600327487</v>
      </c>
      <c r="AF328">
        <f t="shared" si="52"/>
        <v>11.0143002670457</v>
      </c>
      <c r="AG328">
        <f t="shared" si="53"/>
        <v>10.494865175878701</v>
      </c>
      <c r="AI328">
        <f t="shared" si="54"/>
        <v>9.7809914753249707</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8.85527429385799</v>
      </c>
      <c r="AE330">
        <f t="shared" si="51"/>
        <v>8.3513490221818891</v>
      </c>
      <c r="AF330">
        <f t="shared" si="52"/>
        <v>9.1287979999562801</v>
      </c>
      <c r="AG330">
        <f t="shared" si="53"/>
        <v>8.4014045602502794</v>
      </c>
      <c r="AI330">
        <f t="shared" si="54"/>
        <v>7.5684717597547797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AVERAGEIF($AB$3:$AB$335,$AB367,AD$3:AD$335)</f>
        <v>9.8077496266859967</v>
      </c>
      <c r="AE367">
        <f>AVERAGEIF($AB$3:$AB$335,$AB367,AE$3:AE$335)</f>
        <v>9.7448214181186437</v>
      </c>
      <c r="AF367">
        <f>AVERAGEIF($AB$3:$AB$335,$AB367,AF$3:AF$335)</f>
        <v>10.24086479052624</v>
      </c>
      <c r="AG367">
        <f>AVERAGEIF($AB$3:$AB$335,$AB367,AG$3:AG$335)</f>
        <v>9.4262871678179927</v>
      </c>
      <c r="AI367">
        <f>AVERAGEIF($AB$3:$AB$335,$AB367,AI$3:AI$335)</f>
        <v>9.0849771958511099</v>
      </c>
      <c r="AP367" t="s">
        <v>9</v>
      </c>
      <c r="AR367">
        <f>AVERAGEIF($AP$3:$AP$335,$AP367,AR$3:AR$335)</f>
        <v>27.18530828493137</v>
      </c>
      <c r="AS367">
        <f>AVERAGEIF($AP$3:$AP$335,$AP367,AS$3:AS$335)</f>
        <v>27.460315293289018</v>
      </c>
      <c r="AT367">
        <f>AVERAGEIF($AP$3:$AP$335,$AP367,AT$3:AT$335)</f>
        <v>28.083621880255862</v>
      </c>
      <c r="AU367">
        <f>AVERAGEIF($AP$3:$AP$335,$AP367,AU$3:AU$335)</f>
        <v>27.031672649614798</v>
      </c>
      <c r="AW367">
        <f>AVERAGEIF($AP$3:$AP$335,$AP367,AW$3:AW$335)</f>
        <v>26.763091007530321</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358" workbookViewId="0">
      <selection activeCell="AI367" sqref="A367:XFD367"/>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1303</v>
      </c>
      <c r="AO1" s="31" t="s">
        <v>1279</v>
      </c>
      <c r="AP1" s="31"/>
      <c r="AQ1" s="31"/>
      <c r="AR1" s="55" t="s">
        <v>1304</v>
      </c>
    </row>
    <row r="2" spans="1:49" ht="15" thickBot="1" x14ac:dyDescent="0.35">
      <c r="A2" s="31" t="s">
        <v>1279</v>
      </c>
      <c r="B2" s="35" t="s">
        <v>1289</v>
      </c>
      <c r="C2" s="35" t="s">
        <v>1295</v>
      </c>
      <c r="E2" s="31" t="s">
        <v>1279</v>
      </c>
      <c r="F2" s="41" t="s">
        <v>1289</v>
      </c>
      <c r="G2" s="41" t="s">
        <v>1295</v>
      </c>
      <c r="I2" s="31" t="s">
        <v>1279</v>
      </c>
      <c r="J2" s="41" t="s">
        <v>1289</v>
      </c>
      <c r="K2" s="41" t="s">
        <v>1295</v>
      </c>
      <c r="M2" s="31" t="s">
        <v>1279</v>
      </c>
      <c r="N2" s="41" t="s">
        <v>1289</v>
      </c>
      <c r="O2" s="41" t="s">
        <v>1295</v>
      </c>
      <c r="Q2" s="31" t="s">
        <v>1279</v>
      </c>
      <c r="R2" s="41" t="s">
        <v>1289</v>
      </c>
      <c r="S2" s="41" t="s">
        <v>1295</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1290</v>
      </c>
      <c r="C3" s="36" t="s">
        <v>1296</v>
      </c>
      <c r="E3" s="32" t="s">
        <v>1280</v>
      </c>
      <c r="F3" s="42" t="s">
        <v>1290</v>
      </c>
      <c r="G3" s="42" t="s">
        <v>1296</v>
      </c>
      <c r="I3" s="32" t="s">
        <v>1280</v>
      </c>
      <c r="J3" s="42" t="s">
        <v>1290</v>
      </c>
      <c r="K3" s="42" t="s">
        <v>1296</v>
      </c>
      <c r="M3" s="32" t="s">
        <v>1280</v>
      </c>
      <c r="N3" s="42" t="s">
        <v>1290</v>
      </c>
      <c r="O3" s="42" t="s">
        <v>1296</v>
      </c>
      <c r="Q3" s="32" t="s">
        <v>1280</v>
      </c>
      <c r="R3" s="42" t="s">
        <v>1290</v>
      </c>
      <c r="S3" s="42" t="s">
        <v>1296</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149</v>
      </c>
      <c r="B61" s="37">
        <v>10.271615682857201</v>
      </c>
      <c r="C61" s="37">
        <v>16.308515270450201</v>
      </c>
      <c r="E61" s="33" t="s">
        <v>149</v>
      </c>
      <c r="F61" s="43">
        <v>10.329362767620999</v>
      </c>
      <c r="G61" s="43">
        <v>16.4825298008526</v>
      </c>
      <c r="I61" s="33" t="s">
        <v>149</v>
      </c>
      <c r="J61" s="37">
        <v>10.6943271558108</v>
      </c>
      <c r="K61" s="37">
        <v>16.383041758708401</v>
      </c>
      <c r="M61" s="33" t="s">
        <v>149</v>
      </c>
      <c r="N61" s="43">
        <v>9.6257782716702192</v>
      </c>
      <c r="O61" s="43">
        <v>16.764535663798998</v>
      </c>
      <c r="Q61" s="33" t="s">
        <v>149</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1284</v>
      </c>
      <c r="B73" s="37">
        <v>10.849528244047001</v>
      </c>
      <c r="C73" s="37">
        <v>24.1044494692425</v>
      </c>
      <c r="E73" s="33" t="s">
        <v>1284</v>
      </c>
      <c r="F73" s="43">
        <v>10.834854970883599</v>
      </c>
      <c r="G73" s="43">
        <v>23.9448515128346</v>
      </c>
      <c r="I73" s="33" t="s">
        <v>1284</v>
      </c>
      <c r="J73" s="37">
        <v>10.936082677664199</v>
      </c>
      <c r="K73" s="37">
        <v>25.125104742114601</v>
      </c>
      <c r="M73" s="33" t="s">
        <v>1284</v>
      </c>
      <c r="N73" s="43">
        <v>10.528431294530399</v>
      </c>
      <c r="O73" s="43">
        <v>24.0549177594356</v>
      </c>
      <c r="Q73" s="33" t="s">
        <v>1284</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1285</v>
      </c>
      <c r="B78" s="37">
        <v>9.9387277014389106</v>
      </c>
      <c r="C78" s="37">
        <v>24.2578712516517</v>
      </c>
      <c r="E78" s="33" t="s">
        <v>1285</v>
      </c>
      <c r="F78" s="43">
        <v>9.9434736895619906</v>
      </c>
      <c r="G78" s="43">
        <v>23.608716481821101</v>
      </c>
      <c r="I78" s="33" t="s">
        <v>1285</v>
      </c>
      <c r="J78" s="37">
        <v>9.9250250863498604</v>
      </c>
      <c r="K78" s="37">
        <v>24.392562642804599</v>
      </c>
      <c r="M78" s="33" t="s">
        <v>1285</v>
      </c>
      <c r="N78" s="43">
        <v>9.6103101787557907</v>
      </c>
      <c r="O78" s="43">
        <v>21.853243155471102</v>
      </c>
      <c r="Q78" s="33" t="s">
        <v>1285</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134</v>
      </c>
      <c r="B129" s="37">
        <v>18.253726693321301</v>
      </c>
      <c r="C129" s="37">
        <v>55.8746473423721</v>
      </c>
      <c r="E129" s="33" t="s">
        <v>134</v>
      </c>
      <c r="F129" s="43">
        <v>18.064665415552401</v>
      </c>
      <c r="G129" s="43">
        <v>55.880625959615102</v>
      </c>
      <c r="I129" s="33" t="s">
        <v>134</v>
      </c>
      <c r="J129" s="37">
        <v>18.114872614373599</v>
      </c>
      <c r="K129" s="37">
        <v>56.598372902981502</v>
      </c>
      <c r="M129" s="33" t="s">
        <v>134</v>
      </c>
      <c r="N129" s="43">
        <v>16.8960980496372</v>
      </c>
      <c r="O129" s="43">
        <v>55.906617983332701</v>
      </c>
      <c r="Q129" s="33" t="s">
        <v>134</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1286</v>
      </c>
      <c r="B148" s="37">
        <v>9.3752086375353905</v>
      </c>
      <c r="C148" s="37">
        <v>18.522474274063899</v>
      </c>
      <c r="E148" s="33" t="s">
        <v>1286</v>
      </c>
      <c r="F148" s="43">
        <v>9.3364814577578592</v>
      </c>
      <c r="G148" s="43">
        <v>18.166848736413399</v>
      </c>
      <c r="I148" s="33" t="s">
        <v>1286</v>
      </c>
      <c r="J148" s="37">
        <v>9.4812818685328892</v>
      </c>
      <c r="K148" s="37">
        <v>17.998379322606301</v>
      </c>
      <c r="M148" s="33" t="s">
        <v>1286</v>
      </c>
      <c r="N148" s="43">
        <v>9.1110580556108491</v>
      </c>
      <c r="O148" s="43">
        <v>16.918286250106</v>
      </c>
      <c r="Q148" s="33" t="s">
        <v>1286</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109</v>
      </c>
      <c r="B293" s="37">
        <v>12.7123136245584</v>
      </c>
      <c r="C293" s="37">
        <v>34.5595474676566</v>
      </c>
      <c r="E293" s="33" t="s">
        <v>109</v>
      </c>
      <c r="F293" s="43">
        <v>12.738199192976699</v>
      </c>
      <c r="G293" s="43">
        <v>34.497085542475297</v>
      </c>
      <c r="I293" s="33" t="s">
        <v>109</v>
      </c>
      <c r="J293" s="37">
        <v>12.835450077298701</v>
      </c>
      <c r="K293" s="37">
        <v>92.6936276426474</v>
      </c>
      <c r="M293" s="33" t="s">
        <v>109</v>
      </c>
      <c r="N293" s="43">
        <v>12.7131123581186</v>
      </c>
      <c r="O293" s="43">
        <v>90.405133208321999</v>
      </c>
      <c r="Q293" s="33" t="s">
        <v>109</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12.7123136245584</v>
      </c>
      <c r="AE325">
        <f t="shared" si="51"/>
        <v>12.738199192976699</v>
      </c>
      <c r="AF325">
        <f t="shared" si="52"/>
        <v>12.835450077298701</v>
      </c>
      <c r="AG325">
        <f t="shared" si="53"/>
        <v>12.7131123581186</v>
      </c>
      <c r="AI325">
        <f t="shared" si="54"/>
        <v>11.842877433883499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44</v>
      </c>
      <c r="B326" s="37">
        <v>8.9057844003061906</v>
      </c>
      <c r="C326" s="37">
        <v>15.523349524105599</v>
      </c>
      <c r="E326" s="33" t="s">
        <v>44</v>
      </c>
      <c r="F326" s="43">
        <v>8.8282299122244794</v>
      </c>
      <c r="G326" s="43">
        <v>15.696938043762099</v>
      </c>
      <c r="I326" s="33" t="s">
        <v>44</v>
      </c>
      <c r="J326" s="37">
        <v>9.3831126184461002</v>
      </c>
      <c r="K326" s="37">
        <v>17.0973020086867</v>
      </c>
      <c r="M326" s="33" t="s">
        <v>44</v>
      </c>
      <c r="N326" s="43">
        <v>8.2664909440093695</v>
      </c>
      <c r="O326" s="43">
        <v>15.546807750803399</v>
      </c>
      <c r="Q326" s="33" t="s">
        <v>44</v>
      </c>
      <c r="R326" s="43">
        <v>8.1051341092895708</v>
      </c>
      <c r="S326" s="43">
        <v>14.965106279417199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8.9057844003061906</v>
      </c>
      <c r="AE326">
        <f t="shared" si="51"/>
        <v>8.8282299122244794</v>
      </c>
      <c r="AF326">
        <f t="shared" si="52"/>
        <v>9.3831126184461002</v>
      </c>
      <c r="AG326">
        <f t="shared" si="53"/>
        <v>8.2664909440093695</v>
      </c>
      <c r="AI326">
        <f t="shared" si="54"/>
        <v>8.1051341092895708</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18.253726693321301</v>
      </c>
      <c r="AE328">
        <f t="shared" si="51"/>
        <v>18.064665415552401</v>
      </c>
      <c r="AF328">
        <f t="shared" si="52"/>
        <v>18.114872614373599</v>
      </c>
      <c r="AG328">
        <f t="shared" si="53"/>
        <v>16.8960980496372</v>
      </c>
      <c r="AI328">
        <f t="shared" si="54"/>
        <v>15.628716586616701</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10.271615682857201</v>
      </c>
      <c r="AE330">
        <f t="shared" si="51"/>
        <v>10.329362767620999</v>
      </c>
      <c r="AF330">
        <f t="shared" si="52"/>
        <v>10.6943271558108</v>
      </c>
      <c r="AG330">
        <f t="shared" si="53"/>
        <v>9.6257782716702192</v>
      </c>
      <c r="AI330">
        <f t="shared" si="54"/>
        <v>9.1820309968420997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AVERAGEIF($AB$3:$AB$335,$AB367,AD$3:AD$335)</f>
        <v>15.358986153845146</v>
      </c>
      <c r="AE367">
        <f>AVERAGEIF($AB$3:$AB$335,$AB367,AE$3:AE$335)</f>
        <v>15.265418878829369</v>
      </c>
      <c r="AF367">
        <f>AVERAGEIF($AB$3:$AB$335,$AB367,AF$3:AF$335)</f>
        <v>15.455638717892407</v>
      </c>
      <c r="AG367">
        <f>AVERAGEIF($AB$3:$AB$335,$AB367,AG$3:AG$335)</f>
        <v>13.910830847483414</v>
      </c>
      <c r="AI367">
        <f>AVERAGEIF($AB$3:$AB$335,$AB367,AI$3:AI$335)</f>
        <v>13.413723016977833</v>
      </c>
      <c r="AP367" t="s">
        <v>9</v>
      </c>
      <c r="AR367">
        <f>AVERAGEIF($AP$3:$AP$335,$AP367,AR$3:AR$335)</f>
        <v>66.712302242023625</v>
      </c>
      <c r="AS367">
        <f>AVERAGEIF($AP$3:$AP$335,$AP367,AS$3:AS$335)</f>
        <v>65.386849375516761</v>
      </c>
      <c r="AT367">
        <f>AVERAGEIF($AP$3:$AP$335,$AP367,AT$3:AT$335)</f>
        <v>65.707740117612019</v>
      </c>
      <c r="AU367">
        <f>AVERAGEIF($AP$3:$AP$335,$AP367,AU$3:AU$335)</f>
        <v>62.4994810224376</v>
      </c>
      <c r="AW367">
        <f>AVERAGEIF($AP$3:$AP$335,$AP367,AW$3:AW$335)</f>
        <v>61.215839060587243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2022-08-30T10:56:44Z</dcterms:modified>
</cp:coreProperties>
</file>