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D9E887A6-3D8D-44FF-9BCC-84481BD2608F}" xr6:coauthVersionLast="47" xr6:coauthVersionMax="47" xr10:uidLastSave="{E010A3F2-B1AB-4C38-A07B-A35714A9E83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<sst xmlns="http://schemas.openxmlformats.org/spreadsheetml/2006/main" count="16930" uniqueCount="1319">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</sst>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Lewes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13.9575362058536</c:v>
                </c:pt>
                <c:pt idx="1">
                  <c:v>15.4101266097954</c:v>
                </c:pt>
                <c:pt idx="2">
                  <c:v>14.207018077558001</c:v>
                </c:pt>
                <c:pt idx="3">
                  <c:v>13.0908068745831</c:v>
                </c:pt>
                <c:pt idx="4">
                  <c:v>#N/A</c:v>
                </c:pt>
                <c:pt idx="5">
                  <c:v>11.4041921848538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Lewes</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42.8145636457946</c:v>
                </c:pt>
                <c:pt idx="1">
                  <c:v>44.255736482197499</c:v>
                </c:pt>
                <c:pt idx="2">
                  <c:v>44.349117747247497</c:v>
                </c:pt>
                <c:pt idx="3">
                  <c:v>46.102854463917197</c:v>
                </c:pt>
                <c:pt idx="4">
                  <c:v>#N/A</c:v>
                </c:pt>
                <c:pt idx="5">
                  <c:v>46.826794825863203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Lewes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15.580057480952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Lewes</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115.545949512601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Lewes</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8.9508987898336692</c:v>
                </c:pt>
                <c:pt idx="1">
                  <c:v>9.1486108269691098</c:v>
                </c:pt>
                <c:pt idx="2">
                  <c:v>8.9947236750791806</c:v>
                </c:pt>
                <c:pt idx="3">
                  <c:v>8.8655839520138997</c:v>
                </c:pt>
                <c:pt idx="4">
                  <c:v>#N/A</c:v>
                </c:pt>
                <c:pt idx="5">
                  <c:v>7.8161446943489699</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Lewes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31.364543169915301</c:v>
                </c:pt>
                <c:pt idx="1">
                  <c:v>35.838426587427598</c:v>
                </c:pt>
                <c:pt idx="2">
                  <c:v>33.091844099584897</c:v>
                </c:pt>
                <c:pt idx="3">
                  <c:v>30.542106848704002</c:v>
                </c:pt>
                <c:pt idx="4">
                  <c:v>#N/A</c:v>
                </c:pt>
                <c:pt idx="5">
                  <c:v>24.011390727086098</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Lewes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11.630668779167699</c:v>
                </c:pt>
                <c:pt idx="1">
                  <c:v>12.4545464928049</c:v>
                </c:pt>
                <c:pt idx="2">
                  <c:v>11.6670083477965</c:v>
                </c:pt>
                <c:pt idx="3">
                  <c:v>11.090689532475499</c:v>
                </c:pt>
                <c:pt idx="4">
                  <c:v>#N/A</c:v>
                </c:pt>
                <c:pt idx="5">
                  <c:v>10.046942737777099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Lewes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61.994415203208703</c:v>
                </c:pt>
                <c:pt idx="1">
                  <c:v>61.989654663571798</c:v>
                </c:pt>
                <c:pt idx="2">
                  <c:v>62.6353313618268</c:v>
                </c:pt>
                <c:pt idx="3">
                  <c:v>62.141958859575901</c:v>
                </c:pt>
                <c:pt idx="4">
                  <c:v>#N/A</c:v>
                </c:pt>
                <c:pt idx="5">
                  <c:v>56.196751353088501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16</xdr:row>
      <xdr:rowOff>30480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971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Lewes to nearest employment centre with 500 to 4999 jobs are in 2019 in line with that of England overall having decreased from 2014 levels which were just above the England position.  To nearest employment centre with at least 5000 jobs the travel times for all modes of transport are above the England situation, with travel times being greater than the rural situation also for travel by car and walking, being in line with the rural situation for cycling, and being between rural and England for public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157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Lewes</v>
      </c>
      <c r="G12" s="13"/>
      <c r="H12" s="14"/>
      <c r="I12" s="15">
        <f>VLOOKUP(F12,PT!AA3:AI363,4,FALSE)</f>
        <v>13.9575362058536</v>
      </c>
      <c r="J12" s="16">
        <f>VLOOKUP(F12,PT!AA3:AI363,5,FALSE)</f>
        <v>15.4101266097954</v>
      </c>
      <c r="K12" s="16">
        <f>VLOOKUP(F12,PT!AA3:AI363,6,FALSE)</f>
        <v>14.207018077558001</v>
      </c>
      <c r="L12" s="16">
        <f>VLOOKUP(F12,PT!AA3:AI363,7,FALSE)</f>
        <v>13.0908068745831</v>
      </c>
      <c r="M12" s="16" t="e">
        <v>#N/A</v>
      </c>
      <c r="N12" s="16">
        <f>VLOOKUP(F12,PT!AA3:AI363,9,FALSE)</f>
        <v>11.4041921848538</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Lewes to Rural as a Region</v>
      </c>
      <c r="G15" s="70"/>
      <c r="H15" s="71"/>
      <c r="I15" s="22">
        <f>100*((I12-I13)/I13)</f>
        <v>-23.654816888694246</v>
      </c>
      <c r="J15" s="22">
        <f t="shared" ref="J15:N16" si="0">100*((J12-J13)/J13)</f>
        <v>-17.541588895075392</v>
      </c>
      <c r="K15" s="22">
        <f t="shared" si="0"/>
        <v>-27.217436934795174</v>
      </c>
      <c r="L15" s="22">
        <f t="shared" si="0"/>
        <v>-22.944556005312005</v>
      </c>
      <c r="M15" s="22" t="e">
        <f t="shared" si="0"/>
        <v>#N/A</v>
      </c>
      <c r="N15" s="22">
        <f t="shared" si="0"/>
        <v>-31.438463416849483</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Lewes</v>
      </c>
      <c r="G20" s="13"/>
      <c r="H20" s="14"/>
      <c r="I20" s="15">
        <f>VLOOKUP(F20,PT!AO3:AW363,4,FALSE)</f>
        <v>42.8145636457946</v>
      </c>
      <c r="J20" s="16">
        <f>VLOOKUP(F20,PT!AO3:AW363,5,FALSE)</f>
        <v>44.255736482197499</v>
      </c>
      <c r="K20" s="16">
        <f>VLOOKUP(F20,PT!AO3:AW363,6,FALSE)</f>
        <v>44.349117747247497</v>
      </c>
      <c r="L20" s="16">
        <f>VLOOKUP(F20,PT!AO3:AW363,7,FALSE)</f>
        <v>46.102854463917197</v>
      </c>
      <c r="M20" s="16" t="e">
        <v>#N/A</v>
      </c>
      <c r="N20" s="16">
        <f>VLOOKUP(F20,PT!AO3:AW363,9,FALSE)</f>
        <v>46.826794825863203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Lewes to Rural as a Region</v>
      </c>
      <c r="G23" s="70"/>
      <c r="H23" s="71"/>
      <c r="I23" s="22">
        <f>100*((I20-I21)/I21)</f>
        <v>-21.250891721116002</v>
      </c>
      <c r="J23" s="22">
        <f t="shared" ref="J23:N23" si="1">100*((J20-J21)/J21)</f>
        <v>-19.929308365025094</v>
      </c>
      <c r="K23" s="22">
        <f t="shared" si="1"/>
        <v>-19.345229846102953</v>
      </c>
      <c r="L23" s="22">
        <f t="shared" si="1"/>
        <v>-15.804047861127387</v>
      </c>
      <c r="M23" s="22" t="e">
        <f t="shared" si="1"/>
        <v>#N/A</v>
      </c>
      <c r="N23" s="22">
        <f t="shared" si="1"/>
        <v>-13.570100092645932</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Lewes</v>
      </c>
      <c r="G28" s="13"/>
      <c r="H28" s="14"/>
      <c r="I28" s="15">
        <f>VLOOKUP(F28,Walk!AA3:AI363,4,FALSE)</f>
        <v>15.580057480952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Lewes to Rural as a Region</v>
      </c>
      <c r="G31" s="70"/>
      <c r="H31" s="71"/>
      <c r="I31" s="22">
        <f>100*((I28-I29)/I29)</f>
        <v>-38.650301825645542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Lewes</v>
      </c>
      <c r="G36" s="13"/>
      <c r="H36" s="14"/>
      <c r="I36" s="15">
        <f>VLOOKUP(F36,Walk!AO3:AR363,4,FALSE)</f>
        <v>115.545949512601</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Lewes to Rural as a Region</v>
      </c>
      <c r="G39" s="70"/>
      <c r="H39" s="71"/>
      <c r="I39" s="22">
        <f>100*((I36-I37)/I37)</f>
        <v>15.226370972134051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Lewes</v>
      </c>
      <c r="G44" s="13"/>
      <c r="H44" s="14"/>
      <c r="I44" s="15">
        <f>VLOOKUP(F44,Car!AA3:AI363,4,FALSE)</f>
        <v>8.9508987898336692</v>
      </c>
      <c r="J44" s="16">
        <f>VLOOKUP(F44,Car!AA3:AI363,5,FALSE)</f>
        <v>9.1486108269691098</v>
      </c>
      <c r="K44" s="16">
        <f>VLOOKUP(F44,Car!AA3:AI363,6,FALSE)</f>
        <v>8.9947236750791806</v>
      </c>
      <c r="L44" s="16">
        <f>VLOOKUP(F44,Car!AA3:AI363,7,FALSE)</f>
        <v>8.8655839520138997</v>
      </c>
      <c r="M44" s="16" t="e">
        <v>#N/A</v>
      </c>
      <c r="N44" s="16">
        <f>VLOOKUP(F44,Car!AA3:AI363,9,FALSE)</f>
        <v>7.8161446943489699</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Lewes to Rural as a Region</v>
      </c>
      <c r="G47" s="70"/>
      <c r="H47" s="71"/>
      <c r="I47" s="22">
        <f>100*((I44-I45)/I45)</f>
        <v>-8.6081092435595234</v>
      </c>
      <c r="J47" s="22">
        <f t="shared" ref="J47:L47" si="3">100*((J44-J45)/J45)</f>
        <v>-6.0134944761956461</v>
      </c>
      <c r="K47" s="22">
        <f t="shared" si="3"/>
        <v>-12.094552424476214</v>
      </c>
      <c r="L47" s="22">
        <f t="shared" si="3"/>
        <v>-5.8296790669026226</v>
      </c>
      <c r="M47" s="22" t="e">
        <v>#N/A</v>
      </c>
      <c r="N47" s="22">
        <f t="shared" ref="N47" si="4">100*((N44-N45)/N45)</f>
        <v>-13.892972918333571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Lewes</v>
      </c>
      <c r="G52" s="13"/>
      <c r="H52" s="14"/>
      <c r="I52" s="15">
        <f>VLOOKUP(F52,Car!AO3:AW363,4,FALSE)</f>
        <v>31.364543169915301</v>
      </c>
      <c r="J52" s="16">
        <f>VLOOKUP(F52,Car!AO3:AW363,5,FALSE)</f>
        <v>35.838426587427598</v>
      </c>
      <c r="K52" s="16">
        <f>VLOOKUP(F52,Car!AO3:AW363,6,FALSE)</f>
        <v>33.091844099584897</v>
      </c>
      <c r="L52" s="16">
        <f>VLOOKUP(F52,Car!AO3:AW363,7,FALSE)</f>
        <v>30.542106848704002</v>
      </c>
      <c r="M52" s="16" t="e">
        <v>#N/A</v>
      </c>
      <c r="N52" s="16">
        <f>VLOOKUP(F52,Car!AO3:AW363,9,FALSE)</f>
        <v>24.011390727086098</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Lewes to Rural as a Region</v>
      </c>
      <c r="G55" s="70"/>
      <c r="H55" s="71"/>
      <c r="I55" s="22">
        <f>100*((I52-I53)/I53)</f>
        <v>15.218427610220168</v>
      </c>
      <c r="J55" s="22">
        <f t="shared" ref="J55:L55" si="7">100*((J52-J53)/J53)</f>
        <v>30.270762641455196</v>
      </c>
      <c r="K55" s="22">
        <f t="shared" si="7"/>
        <v>17.620021750705373</v>
      </c>
      <c r="L55" s="22">
        <f t="shared" si="7"/>
        <v>12.835893576714724</v>
      </c>
      <c r="M55" s="22" t="e">
        <f t="shared" ref="M55:N55" si="8">100*((M52-M53)/M53)</f>
        <v>#N/A</v>
      </c>
      <c r="N55" s="22">
        <f t="shared" si="8"/>
        <v>-10.378704811021217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Lewes</v>
      </c>
      <c r="G60" s="13"/>
      <c r="H60" s="14"/>
      <c r="I60" s="15">
        <f>VLOOKUP(F60,Cycle!AA3:AI363,4,FALSE)</f>
        <v>11.630668779167699</v>
      </c>
      <c r="J60" s="16">
        <f>VLOOKUP(F60,Cycle!AA3:AI363,5,FALSE)</f>
        <v>12.4545464928049</v>
      </c>
      <c r="K60" s="16">
        <f>VLOOKUP(F60,Cycle!AA3:AI363,6,FALSE)</f>
        <v>11.6670083477965</v>
      </c>
      <c r="L60" s="16">
        <f>VLOOKUP(F60,Cycle!AA3:AI363,7,FALSE)</f>
        <v>11.090689532475499</v>
      </c>
      <c r="M60" s="16" t="e">
        <v>#N/A</v>
      </c>
      <c r="N60" s="16">
        <f>VLOOKUP(F60,Cycle!AA3:AI363,9,FALSE)</f>
        <v>10.046942737777099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Lewes to Rural as a Region</v>
      </c>
      <c r="G63" s="70"/>
      <c r="H63" s="71"/>
      <c r="I63" s="22">
        <f>100*((I60-I61)/I61)</f>
        <v>-24.115589661445519</v>
      </c>
      <c r="J63" s="22">
        <f t="shared" ref="J63:L63" si="11">100*((J60-J61)/J61)</f>
        <v>-18.246763565015918</v>
      </c>
      <c r="K63" s="22">
        <f t="shared" si="11"/>
        <v>-24.36834556734599</v>
      </c>
      <c r="L63" s="22">
        <f t="shared" si="11"/>
        <v>-20.082430583028138</v>
      </c>
      <c r="M63" s="22" t="e">
        <f t="shared" ref="M63:M64" si="12">(M60-M61)</f>
        <v>#N/A</v>
      </c>
      <c r="N63" s="22">
        <f t="shared" ref="N63" si="13">100*((N60-N61)/N61)</f>
        <v>-24.961843960978356</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Lewes</v>
      </c>
      <c r="G68" s="13"/>
      <c r="H68" s="14"/>
      <c r="I68" s="15">
        <f>VLOOKUP(F68,Cycle!AO3:AW363,4,FALSE)</f>
        <v>61.994415203208703</v>
      </c>
      <c r="J68" s="16">
        <f>VLOOKUP(F68,Cycle!AO3:AW363,5,FALSE)</f>
        <v>61.989654663571798</v>
      </c>
      <c r="K68" s="16">
        <f>VLOOKUP(F68,Cycle!AO3:AW363,6,FALSE)</f>
        <v>62.6353313618268</v>
      </c>
      <c r="L68" s="16">
        <f>VLOOKUP(F68,Cycle!AO3:AW363,7,FALSE)</f>
        <v>62.141958859575901</v>
      </c>
      <c r="M68" s="16" t="e">
        <v>#N/A</v>
      </c>
      <c r="N68" s="16">
        <f>VLOOKUP(F68,Cycle!AO3:AW363,9,FALSE)</f>
        <v>56.196751353088501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Lewes to Rural as a Region</v>
      </c>
      <c r="G71" s="70"/>
      <c r="H71" s="71"/>
      <c r="I71" s="22">
        <f>100*((I68-I69)/I69)</f>
        <v>-7.2394261089405081</v>
      </c>
      <c r="J71" s="22">
        <f t="shared" ref="J71:L71" si="16">100*((J68-J69)/J69)</f>
        <v>-5.3484304353504468</v>
      </c>
      <c r="K71" s="22">
        <f t="shared" si="16"/>
        <v>-4.8224803632924029</v>
      </c>
      <c r="L71" s="22">
        <f t="shared" si="16"/>
        <v>-0.68844073419931084</v>
      </c>
      <c r="M71" s="22" t="e">
        <f t="shared" ref="M71:M72" si="17">(M68-M69)</f>
        <v>#N/A</v>
      </c>
      <c r="N71" s="22">
        <f t="shared" ref="N71" si="18">100*((N68-N69)/N69)</f>
        <v>-8.3349343298587062</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uF863aKHhtupu6Yrij1mCA4pHUSBWrI/7WWIVeOpP+XyEpOpQ0tDwLsKFcYSkeW54VHQy4xiyojtcTSLbgJfMw==" saltValue="YBPiYBx87V4/EN6Rs+xyh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2022-08-30T08:52:27Z</dcterms:modified>
</cp:coreProperties>
</file>