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69FF841A-F042-4F83-8D23-F9102D0FE44A}" xr6:coauthVersionLast="47" xr6:coauthVersionMax="47" xr10:uidLastSave="{95D7D704-4017-4E11-A2E1-28D69A456F2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<sst xmlns="http://schemas.openxmlformats.org/spreadsheetml/2006/main" count="16930" uniqueCount="1319">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</sst>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16.879013796061599</c:v>
                </c:pt>
                <c:pt idx="1">
                  <c:v>16.863029799291301</c:v>
                </c:pt>
                <c:pt idx="2">
                  <c:v>17.581187386857099</c:v>
                </c:pt>
                <c:pt idx="3">
                  <c:v>13.9027953602811</c:v>
                </c:pt>
                <c:pt idx="4">
                  <c:v>#N/A</c:v>
                </c:pt>
                <c:pt idx="5">
                  <c:v>12.724846342414001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52.073473083838202</c:v>
                </c:pt>
                <c:pt idx="1">
                  <c:v>53.267647298719098</c:v>
                </c:pt>
                <c:pt idx="2">
                  <c:v>53.274544314383597</c:v>
                </c:pt>
                <c:pt idx="3">
                  <c:v>52.470315485906198</c:v>
                </c:pt>
                <c:pt idx="4">
                  <c:v>#N/A</c:v>
                </c:pt>
                <c:pt idx="5">
                  <c:v>51.5948182128122</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Melton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22.890453631404899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Melton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119.982601661998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Melton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10.308662158047699</c:v>
                </c:pt>
                <c:pt idx="1">
                  <c:v>10.1923393306097</c:v>
                </c:pt>
                <c:pt idx="2">
                  <c:v>10.379270342715399</c:v>
                </c:pt>
                <c:pt idx="3">
                  <c:v>9.0854769617625504</c:v>
                </c:pt>
                <c:pt idx="4">
                  <c:v>#N/A</c:v>
                </c:pt>
                <c:pt idx="5">
                  <c:v>8.6175488970321599</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Melton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28.517965418207599</c:v>
                </c:pt>
                <c:pt idx="1">
                  <c:v>27.987914503107699</c:v>
                </c:pt>
                <c:pt idx="2">
                  <c:v>28.463195299854998</c:v>
                </c:pt>
                <c:pt idx="3">
                  <c:v>28.808195307183901</c:v>
                </c:pt>
                <c:pt idx="4">
                  <c:v>#N/A</c:v>
                </c:pt>
                <c:pt idx="5">
                  <c:v>28.8826547790303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Melton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16.1469528250732</c:v>
                </c:pt>
                <c:pt idx="1">
                  <c:v>15.8752360936518</c:v>
                </c:pt>
                <c:pt idx="2">
                  <c:v>16.116933125489801</c:v>
                </c:pt>
                <c:pt idx="3">
                  <c:v>13.101245482696299</c:v>
                </c:pt>
                <c:pt idx="4">
                  <c:v>#N/A</c:v>
                </c:pt>
                <c:pt idx="5">
                  <c:v>12.6410361338587</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Melton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76.168604728932195</c:v>
                </c:pt>
                <c:pt idx="1">
                  <c:v>75.884348313962803</c:v>
                </c:pt>
                <c:pt idx="2">
                  <c:v>75.868271467297603</c:v>
                </c:pt>
                <c:pt idx="3">
                  <c:v>75.745873550418906</c:v>
                </c:pt>
                <c:pt idx="4">
                  <c:v>#N/A</c:v>
                </c:pt>
                <c:pt idx="5">
                  <c:v>75.484347180017394</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403860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6974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Melton to nearest employment centre with 500 to 4999 jobs show a marked drop between 2016 and 2017 such that the times in 2019 for all modes of transport are below the rural situation.  With the exception of public transport/walk, the travel times to nearest employment centre with at least 5000 jobs are above that seen for 'Rural as a Region' with the travel time for walking reaching the maximum measured of 120 minutes.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169</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Melton</v>
      </c>
      <c r="G12" s="13"/>
      <c r="H12" s="14"/>
      <c r="I12" s="15">
        <f>VLOOKUP(F12,PT!AA3:AI363,4,FALSE)</f>
        <v>16.879013796061599</v>
      </c>
      <c r="J12" s="16">
        <f>VLOOKUP(F12,PT!AA3:AI363,5,FALSE)</f>
        <v>16.863029799291301</v>
      </c>
      <c r="K12" s="16">
        <f>VLOOKUP(F12,PT!AA3:AI363,6,FALSE)</f>
        <v>17.581187386857099</v>
      </c>
      <c r="L12" s="16">
        <f>VLOOKUP(F12,PT!AA3:AI363,7,FALSE)</f>
        <v>13.9027953602811</v>
      </c>
      <c r="M12" s="16" t="e">
        <v>#N/A</v>
      </c>
      <c r="N12" s="16">
        <f>VLOOKUP(F12,PT!AA3:AI363,9,FALSE)</f>
        <v>12.724846342414001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Melton to Rural as a Region</v>
      </c>
      <c r="G15" s="70"/>
      <c r="H15" s="71"/>
      <c r="I15" s="22">
        <f>100*((I12-I13)/I13)</f>
        <v>-7.6748661086657677</v>
      </c>
      <c r="J15" s="22">
        <f t="shared" ref="J15:N16" si="0">100*((J12-J13)/J13)</f>
        <v>-9.7672148403576298</v>
      </c>
      <c r="K15" s="22">
        <f t="shared" si="0"/>
        <v>-9.9315653179588619</v>
      </c>
      <c r="L15" s="22">
        <f t="shared" si="0"/>
        <v>-18.165008504270258</v>
      </c>
      <c r="M15" s="22" t="e">
        <f t="shared" si="0"/>
        <v>#N/A</v>
      </c>
      <c r="N15" s="22">
        <f t="shared" si="0"/>
        <v>-23.498744682758861</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Melton</v>
      </c>
      <c r="G20" s="13"/>
      <c r="H20" s="14"/>
      <c r="I20" s="15">
        <f>VLOOKUP(F20,PT!AO3:AW363,4,FALSE)</f>
        <v>52.073473083838202</v>
      </c>
      <c r="J20" s="16">
        <f>VLOOKUP(F20,PT!AO3:AW363,5,FALSE)</f>
        <v>53.267647298719098</v>
      </c>
      <c r="K20" s="16">
        <f>VLOOKUP(F20,PT!AO3:AW363,6,FALSE)</f>
        <v>53.274544314383597</v>
      </c>
      <c r="L20" s="16">
        <f>VLOOKUP(F20,PT!AO3:AW363,7,FALSE)</f>
        <v>52.470315485906198</v>
      </c>
      <c r="M20" s="16" t="e">
        <v>#N/A</v>
      </c>
      <c r="N20" s="16">
        <f>VLOOKUP(F20,PT!AO3:AW363,9,FALSE)</f>
        <v>51.5948182128122</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Melton to Rural as a Region</v>
      </c>
      <c r="G23" s="70"/>
      <c r="H23" s="71"/>
      <c r="I23" s="22">
        <f>100*((I20-I21)/I21)</f>
        <v>-4.2209187447945578</v>
      </c>
      <c r="J23" s="22">
        <f t="shared" ref="J23:N23" si="1">100*((J20-J21)/J21)</f>
        <v>-3.6243050052489956</v>
      </c>
      <c r="K23" s="22">
        <f t="shared" si="1"/>
        <v>-3.1131543310826468</v>
      </c>
      <c r="L23" s="22">
        <f t="shared" si="1"/>
        <v>-4.175387343520665</v>
      </c>
      <c r="M23" s="22" t="e">
        <f t="shared" si="1"/>
        <v>#N/A</v>
      </c>
      <c r="N23" s="22">
        <f t="shared" si="1"/>
        <v>-4.7695877871930765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Melton</v>
      </c>
      <c r="G28" s="13"/>
      <c r="H28" s="14"/>
      <c r="I28" s="15">
        <f>VLOOKUP(F28,Walk!AA3:AI363,4,FALSE)</f>
        <v>22.890453631404899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Melton to Rural as a Region</v>
      </c>
      <c r="G31" s="70"/>
      <c r="H31" s="71"/>
      <c r="I31" s="22">
        <f>100*((I28-I29)/I29)</f>
        <v>-9.8641052462319259</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Melton</v>
      </c>
      <c r="G36" s="13"/>
      <c r="H36" s="14"/>
      <c r="I36" s="15">
        <f>VLOOKUP(F36,Walk!AO3:AR363,4,FALSE)</f>
        <v>119.982601661998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Melton to Rural as a Region</v>
      </c>
      <c r="G39" s="70"/>
      <c r="H39" s="71"/>
      <c r="I39" s="22">
        <f>100*((I36-I37)/I37)</f>
        <v>19.650752169373543</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Melton</v>
      </c>
      <c r="G44" s="13"/>
      <c r="H44" s="14"/>
      <c r="I44" s="15">
        <f>VLOOKUP(F44,Car!AA3:AI363,4,FALSE)</f>
        <v>10.308662158047699</v>
      </c>
      <c r="J44" s="16">
        <f>VLOOKUP(F44,Car!AA3:AI363,5,FALSE)</f>
        <v>10.1923393306097</v>
      </c>
      <c r="K44" s="16">
        <f>VLOOKUP(F44,Car!AA3:AI363,6,FALSE)</f>
        <v>10.379270342715399</v>
      </c>
      <c r="L44" s="16">
        <f>VLOOKUP(F44,Car!AA3:AI363,7,FALSE)</f>
        <v>9.0854769617625504</v>
      </c>
      <c r="M44" s="16" t="e">
        <v>#N/A</v>
      </c>
      <c r="N44" s="16">
        <f>VLOOKUP(F44,Car!AA3:AI363,9,FALSE)</f>
        <v>8.6175488970321599</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Melton to Rural as a Region</v>
      </c>
      <c r="G47" s="70"/>
      <c r="H47" s="71"/>
      <c r="I47" s="22">
        <f>100*((I44-I45)/I45)</f>
        <v>5.2551422951408933</v>
      </c>
      <c r="J47" s="22">
        <f t="shared" ref="J47:L47" si="3">100*((J44-J45)/J45)</f>
        <v>4.7090509056224219</v>
      </c>
      <c r="K47" s="22">
        <f t="shared" si="3"/>
        <v>1.4366241746415316</v>
      </c>
      <c r="L47" s="22">
        <f t="shared" si="3"/>
        <v>-3.4939733298573747</v>
      </c>
      <c r="M47" s="22" t="e">
        <v>#N/A</v>
      </c>
      <c r="N47" s="22">
        <f t="shared" ref="N47" si="4">100*((N44-N45)/N45)</f>
        <v>-5.0642554262310933</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Melton</v>
      </c>
      <c r="G52" s="13"/>
      <c r="H52" s="14"/>
      <c r="I52" s="15">
        <f>VLOOKUP(F52,Car!AO3:AW363,4,FALSE)</f>
        <v>28.517965418207599</v>
      </c>
      <c r="J52" s="16">
        <f>VLOOKUP(F52,Car!AO3:AW363,5,FALSE)</f>
        <v>27.987914503107699</v>
      </c>
      <c r="K52" s="16">
        <f>VLOOKUP(F52,Car!AO3:AW363,6,FALSE)</f>
        <v>28.463195299854998</v>
      </c>
      <c r="L52" s="16">
        <f>VLOOKUP(F52,Car!AO3:AW363,7,FALSE)</f>
        <v>28.808195307183901</v>
      </c>
      <c r="M52" s="16" t="e">
        <v>#N/A</v>
      </c>
      <c r="N52" s="16">
        <f>VLOOKUP(F52,Car!AO3:AW363,9,FALSE)</f>
        <v>28.8826547790303</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Melton to Rural as a Region</v>
      </c>
      <c r="G55" s="70"/>
      <c r="H55" s="71"/>
      <c r="I55" s="22">
        <f>100*((I52-I53)/I53)</f>
        <v>4.7614536047262161</v>
      </c>
      <c r="J55" s="22">
        <f t="shared" ref="J55:L55" si="7">100*((J52-J53)/J53)</f>
        <v>1.7345713592999203</v>
      </c>
      <c r="K55" s="22">
        <f t="shared" si="7"/>
        <v>1.168180298102971</v>
      </c>
      <c r="L55" s="22">
        <f t="shared" si="7"/>
        <v>6.4300663972219843</v>
      </c>
      <c r="M55" s="22" t="e">
        <f t="shared" ref="M55:N55" si="8">100*((M52-M53)/M53)</f>
        <v>#N/A</v>
      </c>
      <c r="N55" s="22">
        <f t="shared" si="8"/>
        <v>7.8030406157557355</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Melton</v>
      </c>
      <c r="G60" s="13"/>
      <c r="H60" s="14"/>
      <c r="I60" s="15">
        <f>VLOOKUP(F60,Cycle!AA3:AI363,4,FALSE)</f>
        <v>16.1469528250732</v>
      </c>
      <c r="J60" s="16">
        <f>VLOOKUP(F60,Cycle!AA3:AI363,5,FALSE)</f>
        <v>15.8752360936518</v>
      </c>
      <c r="K60" s="16">
        <f>VLOOKUP(F60,Cycle!AA3:AI363,6,FALSE)</f>
        <v>16.116933125489801</v>
      </c>
      <c r="L60" s="16">
        <f>VLOOKUP(F60,Cycle!AA3:AI363,7,FALSE)</f>
        <v>13.101245482696299</v>
      </c>
      <c r="M60" s="16" t="e">
        <v>#N/A</v>
      </c>
      <c r="N60" s="16">
        <f>VLOOKUP(F60,Cycle!AA3:AI363,9,FALSE)</f>
        <v>12.6410361338587</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Melton to Rural as a Region</v>
      </c>
      <c r="G63" s="70"/>
      <c r="H63" s="71"/>
      <c r="I63" s="22">
        <f>100*((I60-I61)/I61)</f>
        <v>5.350949043432383</v>
      </c>
      <c r="J63" s="22">
        <f t="shared" ref="J63:L63" si="11">100*((J60-J61)/J61)</f>
        <v>4.2070805689544057</v>
      </c>
      <c r="K63" s="22">
        <f t="shared" si="11"/>
        <v>4.478395859848435</v>
      </c>
      <c r="L63" s="22">
        <f t="shared" si="11"/>
        <v>-5.5947159780902904</v>
      </c>
      <c r="M63" s="22" t="e">
        <f t="shared" ref="M63:M64" si="12">(M60-M61)</f>
        <v>#N/A</v>
      </c>
      <c r="N63" s="22">
        <f t="shared" ref="N63" si="13">100*((N60-N61)/N61)</f>
        <v>-5.5871953623505677</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Melton</v>
      </c>
      <c r="G68" s="13"/>
      <c r="H68" s="14"/>
      <c r="I68" s="15">
        <f>VLOOKUP(F68,Cycle!AO3:AW363,4,FALSE)</f>
        <v>76.168604728932195</v>
      </c>
      <c r="J68" s="16">
        <f>VLOOKUP(F68,Cycle!AO3:AW363,5,FALSE)</f>
        <v>75.884348313962803</v>
      </c>
      <c r="K68" s="16">
        <f>VLOOKUP(F68,Cycle!AO3:AW363,6,FALSE)</f>
        <v>75.868271467297603</v>
      </c>
      <c r="L68" s="16">
        <f>VLOOKUP(F68,Cycle!AO3:AW363,7,FALSE)</f>
        <v>75.745873550418906</v>
      </c>
      <c r="M68" s="16" t="e">
        <v>#N/A</v>
      </c>
      <c r="N68" s="16">
        <f>VLOOKUP(F68,Cycle!AO3:AW363,9,FALSE)</f>
        <v>75.484347180017394</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Melton to Rural as a Region</v>
      </c>
      <c r="G71" s="70"/>
      <c r="H71" s="71"/>
      <c r="I71" s="22">
        <f>100*((I68-I69)/I69)</f>
        <v>13.969031951951141</v>
      </c>
      <c r="J71" s="22">
        <f t="shared" ref="J71:L71" si="16">100*((J68-J69)/J69)</f>
        <v>15.86727998870405</v>
      </c>
      <c r="K71" s="22">
        <f t="shared" si="16"/>
        <v>15.285634168171766</v>
      </c>
      <c r="L71" s="22">
        <f t="shared" si="16"/>
        <v>21.052521489400799</v>
      </c>
      <c r="M71" s="22" t="e">
        <f t="shared" ref="M71:M72" si="17">(M68-M69)</f>
        <v>#N/A</v>
      </c>
      <c r="N71" s="22">
        <f t="shared" ref="N71" si="18">100*((N68-N69)/N69)</f>
        <v>23.125936548354669</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zWU0+g1adOcpivYhKYO7aaSpmnX3YxkBUKEY7vDrg05foLZFO8uHEYCUK4HCuuF3UtWgCcom1mGzda8kTurxzQ==" saltValue="s3O97TuvXqYRkKL2lZ7WH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2022-08-26T14:17:03Z</dcterms:modified>
</cp:coreProperties>
</file>