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4" documentId="8_{2E247F1B-1AE4-43C1-8B5D-A306226DB692}" xr6:coauthVersionLast="47" xr6:coauthVersionMax="47" xr10:uidLastSave="{3515EDA0-7DC0-480B-A2AB-C7BD23CC5BF1}"/>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<sst xmlns="http://schemas.openxmlformats.org/spreadsheetml/2006/main" count="16930" uniqueCount="1319">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</sst>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Mendip</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15.459304136166701</c:v>
                </c:pt>
                <c:pt idx="1">
                  <c:v>15.1589045883208</c:v>
                </c:pt>
                <c:pt idx="2">
                  <c:v>16.032163158739301</c:v>
                </c:pt>
                <c:pt idx="3">
                  <c:v>13.953138916454</c:v>
                </c:pt>
                <c:pt idx="4">
                  <c:v>#N/A</c:v>
                </c:pt>
                <c:pt idx="5">
                  <c:v>13.1333195270893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Mendip</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67.516532833791601</c:v>
                </c:pt>
                <c:pt idx="1">
                  <c:v>73.7762691047717</c:v>
                </c:pt>
                <c:pt idx="2">
                  <c:v>73.781184069115298</c:v>
                </c:pt>
                <c:pt idx="3">
                  <c:v>80.183734928144005</c:v>
                </c:pt>
                <c:pt idx="4">
                  <c:v>#N/A</c:v>
                </c:pt>
                <c:pt idx="5">
                  <c:v>73.102738271390805</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Mendip</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18.389025862714199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Mendip</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119.729038282573</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Mendip</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8.7927009402900094</c:v>
                </c:pt>
                <c:pt idx="1">
                  <c:v>8.6403186423686904</c:v>
                </c:pt>
                <c:pt idx="2">
                  <c:v>8.9043826918174993</c:v>
                </c:pt>
                <c:pt idx="3">
                  <c:v>8.6506231899522508</c:v>
                </c:pt>
                <c:pt idx="4">
                  <c:v>#N/A</c:v>
                </c:pt>
                <c:pt idx="5">
                  <c:v>7.8693203037788297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Mendip</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33.665121754204399</c:v>
                </c:pt>
                <c:pt idx="1">
                  <c:v>33.341372037854903</c:v>
                </c:pt>
                <c:pt idx="2">
                  <c:v>33.434319429949703</c:v>
                </c:pt>
                <c:pt idx="3">
                  <c:v>34.941459505577299</c:v>
                </c:pt>
                <c:pt idx="4">
                  <c:v>#N/A</c:v>
                </c:pt>
                <c:pt idx="5">
                  <c:v>32.928752750458301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Mendip</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12.462852646862</c:v>
                </c:pt>
                <c:pt idx="1">
                  <c:v>12.3185812359028</c:v>
                </c:pt>
                <c:pt idx="2">
                  <c:v>12.453262392955001</c:v>
                </c:pt>
                <c:pt idx="3">
                  <c:v>11.638349769761099</c:v>
                </c:pt>
                <c:pt idx="4">
                  <c:v>#N/A</c:v>
                </c:pt>
                <c:pt idx="5">
                  <c:v>10.959069964163801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Mendip</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88.677434040351798</c:v>
                </c:pt>
                <c:pt idx="1">
                  <c:v>88.694429937398695</c:v>
                </c:pt>
                <c:pt idx="2">
                  <c:v>84.864267343643604</c:v>
                </c:pt>
                <c:pt idx="3">
                  <c:v>87.642712399903999</c:v>
                </c:pt>
                <c:pt idx="4">
                  <c:v>#N/A</c:v>
                </c:pt>
                <c:pt idx="5">
                  <c:v>84.3318541583035</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403860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97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Mendip to nearest employment centre with 500 to 4999 jobs are in general below the rural situation and just above the England position, over all modes of transport.  The travel times to nearest employment centre with at least 5000 jobs are consistently greater than the 'Rural as a Region' situation over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170</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Mendip</v>
      </c>
      <c r="G12" s="13"/>
      <c r="H12" s="14"/>
      <c r="I12" s="15">
        <f>VLOOKUP(F12,PT!AA3:AI363,4,FALSE)</f>
        <v>15.459304136166701</v>
      </c>
      <c r="J12" s="16">
        <f>VLOOKUP(F12,PT!AA3:AI363,5,FALSE)</f>
        <v>15.1589045883208</v>
      </c>
      <c r="K12" s="16">
        <f>VLOOKUP(F12,PT!AA3:AI363,6,FALSE)</f>
        <v>16.032163158739301</v>
      </c>
      <c r="L12" s="16">
        <f>VLOOKUP(F12,PT!AA3:AI363,7,FALSE)</f>
        <v>13.953138916454</v>
      </c>
      <c r="M12" s="16" t="e">
        <v>#N/A</v>
      </c>
      <c r="N12" s="16">
        <f>VLOOKUP(F12,PT!AA3:AI363,9,FALSE)</f>
        <v>13.1333195270893</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Mendip to Rural as a Region</v>
      </c>
      <c r="G15" s="70"/>
      <c r="H15" s="71"/>
      <c r="I15" s="22">
        <f>100*((I12-I13)/I13)</f>
        <v>-15.440419595398563</v>
      </c>
      <c r="J15" s="22">
        <f t="shared" ref="J15:N16" si="0">100*((J12-J13)/J13)</f>
        <v>-18.88585875410401</v>
      </c>
      <c r="K15" s="22">
        <f t="shared" si="0"/>
        <v>-17.867217469384343</v>
      </c>
      <c r="L15" s="22">
        <f t="shared" si="0"/>
        <v>-17.868674969573771</v>
      </c>
      <c r="M15" s="22" t="e">
        <f t="shared" si="0"/>
        <v>#N/A</v>
      </c>
      <c r="N15" s="22">
        <f t="shared" si="0"/>
        <v>-21.043020617397488</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Mendip</v>
      </c>
      <c r="G20" s="13"/>
      <c r="H20" s="14"/>
      <c r="I20" s="15">
        <f>VLOOKUP(F20,PT!AO3:AW363,4,FALSE)</f>
        <v>67.516532833791601</v>
      </c>
      <c r="J20" s="16">
        <f>VLOOKUP(F20,PT!AO3:AW363,5,FALSE)</f>
        <v>73.7762691047717</v>
      </c>
      <c r="K20" s="16">
        <f>VLOOKUP(F20,PT!AO3:AW363,6,FALSE)</f>
        <v>73.781184069115298</v>
      </c>
      <c r="L20" s="16">
        <f>VLOOKUP(F20,PT!AO3:AW363,7,FALSE)</f>
        <v>80.183734928144005</v>
      </c>
      <c r="M20" s="16" t="e">
        <v>#N/A</v>
      </c>
      <c r="N20" s="16">
        <f>VLOOKUP(F20,PT!AO3:AW363,9,FALSE)</f>
        <v>73.102738271390805</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Mendip to Rural as a Region</v>
      </c>
      <c r="G23" s="70"/>
      <c r="H23" s="71"/>
      <c r="I23" s="22">
        <f>100*((I20-I21)/I21)</f>
        <v>24.183602540705166</v>
      </c>
      <c r="J23" s="22">
        <f t="shared" ref="J23:N23" si="1">100*((J20-J21)/J21)</f>
        <v>33.481382596432518</v>
      </c>
      <c r="K23" s="22">
        <f t="shared" si="1"/>
        <v>34.180897953628367</v>
      </c>
      <c r="L23" s="22">
        <f t="shared" si="1"/>
        <v>46.436614106180876</v>
      </c>
      <c r="M23" s="22" t="e">
        <f t="shared" si="1"/>
        <v>#N/A</v>
      </c>
      <c r="N23" s="22">
        <f t="shared" si="1"/>
        <v>34.928354059802736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Mendip</v>
      </c>
      <c r="G28" s="13"/>
      <c r="H28" s="14"/>
      <c r="I28" s="15">
        <f>VLOOKUP(F28,Walk!AA3:AI363,4,FALSE)</f>
        <v>18.389025862714199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Mendip to Rural as a Region</v>
      </c>
      <c r="G31" s="70"/>
      <c r="H31" s="71"/>
      <c r="I31" s="22">
        <f>100*((I28-I29)/I29)</f>
        <v>-27.589407948129136</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Mendip</v>
      </c>
      <c r="G36" s="13"/>
      <c r="H36" s="14"/>
      <c r="I36" s="15">
        <f>VLOOKUP(F36,Walk!AO3:AR363,4,FALSE)</f>
        <v>119.729038282573</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Mendip to Rural as a Region</v>
      </c>
      <c r="G39" s="70"/>
      <c r="H39" s="71"/>
      <c r="I39" s="22">
        <f>100*((I36-I37)/I37)</f>
        <v>19.39789009895205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Mendip</v>
      </c>
      <c r="G44" s="13"/>
      <c r="H44" s="14"/>
      <c r="I44" s="15">
        <f>VLOOKUP(F44,Car!AA3:AI363,4,FALSE)</f>
        <v>8.7927009402900094</v>
      </c>
      <c r="J44" s="16">
        <f>VLOOKUP(F44,Car!AA3:AI363,5,FALSE)</f>
        <v>8.6403186423686904</v>
      </c>
      <c r="K44" s="16">
        <f>VLOOKUP(F44,Car!AA3:AI363,6,FALSE)</f>
        <v>8.9043826918174993</v>
      </c>
      <c r="L44" s="16">
        <f>VLOOKUP(F44,Car!AA3:AI363,7,FALSE)</f>
        <v>8.6506231899522508</v>
      </c>
      <c r="M44" s="16" t="e">
        <v>#N/A</v>
      </c>
      <c r="N44" s="16">
        <f>VLOOKUP(F44,Car!AA3:AI363,9,FALSE)</f>
        <v>7.8693203037788297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Mendip to Rural as a Region</v>
      </c>
      <c r="G47" s="70"/>
      <c r="H47" s="71"/>
      <c r="I47" s="22">
        <f>100*((I44-I45)/I45)</f>
        <v>-10.223366093499466</v>
      </c>
      <c r="J47" s="22">
        <f t="shared" ref="J47:L47" si="3">100*((J44-J45)/J45)</f>
        <v>-11.235337127412752</v>
      </c>
      <c r="K47" s="22">
        <f t="shared" si="3"/>
        <v>-12.977454985455786</v>
      </c>
      <c r="L47" s="22">
        <f t="shared" si="3"/>
        <v>-8.1129944199505513</v>
      </c>
      <c r="M47" s="22" t="e">
        <v>#N/A</v>
      </c>
      <c r="N47" s="22">
        <f t="shared" ref="N47" si="4">100*((N44-N45)/N45)</f>
        <v>-13.307160625916378</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Mendip</v>
      </c>
      <c r="G52" s="13"/>
      <c r="H52" s="14"/>
      <c r="I52" s="15">
        <f>VLOOKUP(F52,Car!AO3:AW363,4,FALSE)</f>
        <v>33.665121754204399</v>
      </c>
      <c r="J52" s="16">
        <f>VLOOKUP(F52,Car!AO3:AW363,5,FALSE)</f>
        <v>33.341372037854903</v>
      </c>
      <c r="K52" s="16">
        <f>VLOOKUP(F52,Car!AO3:AW363,6,FALSE)</f>
        <v>33.434319429949703</v>
      </c>
      <c r="L52" s="16">
        <f>VLOOKUP(F52,Car!AO3:AW363,7,FALSE)</f>
        <v>34.941459505577299</v>
      </c>
      <c r="M52" s="16" t="e">
        <v>#N/A</v>
      </c>
      <c r="N52" s="16">
        <f>VLOOKUP(F52,Car!AO3:AW363,9,FALSE)</f>
        <v>32.928752750458301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Mendip to Rural as a Region</v>
      </c>
      <c r="G55" s="70"/>
      <c r="H55" s="71"/>
      <c r="I55" s="22">
        <f>100*((I52-I53)/I53)</f>
        <v>23.669660125852314</v>
      </c>
      <c r="J55" s="22">
        <f t="shared" ref="J55:L55" si="7">100*((J52-J53)/J53)</f>
        <v>21.194102991327981</v>
      </c>
      <c r="K55" s="22">
        <f t="shared" si="7"/>
        <v>18.837299206907755</v>
      </c>
      <c r="L55" s="22">
        <f t="shared" si="7"/>
        <v>29.08902538115855</v>
      </c>
      <c r="M55" s="22" t="e">
        <f t="shared" ref="M55:N55" si="8">100*((M52-M53)/M53)</f>
        <v>#N/A</v>
      </c>
      <c r="N55" s="22">
        <f t="shared" si="8"/>
        <v>22.904895597101181</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Mendip</v>
      </c>
      <c r="G60" s="13"/>
      <c r="H60" s="14"/>
      <c r="I60" s="15">
        <f>VLOOKUP(F60,Cycle!AA3:AI363,4,FALSE)</f>
        <v>12.462852646862</v>
      </c>
      <c r="J60" s="16">
        <f>VLOOKUP(F60,Cycle!AA3:AI363,5,FALSE)</f>
        <v>12.3185812359028</v>
      </c>
      <c r="K60" s="16">
        <f>VLOOKUP(F60,Cycle!AA3:AI363,6,FALSE)</f>
        <v>12.453262392955001</v>
      </c>
      <c r="L60" s="16">
        <f>VLOOKUP(F60,Cycle!AA3:AI363,7,FALSE)</f>
        <v>11.638349769761099</v>
      </c>
      <c r="M60" s="16" t="e">
        <v>#N/A</v>
      </c>
      <c r="N60" s="16">
        <f>VLOOKUP(F60,Cycle!AA3:AI363,9,FALSE)</f>
        <v>10.959069964163801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Mendip to Rural as a Region</v>
      </c>
      <c r="G63" s="70"/>
      <c r="H63" s="71"/>
      <c r="I63" s="22">
        <f>100*((I60-I61)/I61)</f>
        <v>-18.685998010933506</v>
      </c>
      <c r="J63" s="22">
        <f t="shared" ref="J63:L63" si="11">100*((J60-J61)/J61)</f>
        <v>-19.139256904767979</v>
      </c>
      <c r="K63" s="22">
        <f t="shared" si="11"/>
        <v>-19.271435334061113</v>
      </c>
      <c r="L63" s="22">
        <f t="shared" si="11"/>
        <v>-16.136086678798588</v>
      </c>
      <c r="M63" s="22" t="e">
        <f t="shared" ref="M63:M64" si="12">(M60-M61)</f>
        <v>#N/A</v>
      </c>
      <c r="N63" s="22">
        <f t="shared" ref="N63" si="13">100*((N60-N61)/N61)</f>
        <v>-18.149388975673173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Mendip</v>
      </c>
      <c r="G68" s="13"/>
      <c r="H68" s="14"/>
      <c r="I68" s="15">
        <f>VLOOKUP(F68,Cycle!AO3:AW363,4,FALSE)</f>
        <v>88.677434040351798</v>
      </c>
      <c r="J68" s="16">
        <f>VLOOKUP(F68,Cycle!AO3:AW363,5,FALSE)</f>
        <v>88.694429937398695</v>
      </c>
      <c r="K68" s="16">
        <f>VLOOKUP(F68,Cycle!AO3:AW363,6,FALSE)</f>
        <v>84.864267343643604</v>
      </c>
      <c r="L68" s="16">
        <f>VLOOKUP(F68,Cycle!AO3:AW363,7,FALSE)</f>
        <v>87.642712399903999</v>
      </c>
      <c r="M68" s="16" t="e">
        <v>#N/A</v>
      </c>
      <c r="N68" s="16">
        <f>VLOOKUP(F68,Cycle!AO3:AW363,9,FALSE)</f>
        <v>84.3318541583035</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Mendip to Rural as a Region</v>
      </c>
      <c r="G71" s="70"/>
      <c r="H71" s="71"/>
      <c r="I71" s="22">
        <f>100*((I68-I69)/I69)</f>
        <v>32.685656374154462</v>
      </c>
      <c r="J71" s="22">
        <f t="shared" ref="J71:L71" si="16">100*((J68-J69)/J69)</f>
        <v>35.426903904821835</v>
      </c>
      <c r="K71" s="22">
        <f t="shared" si="16"/>
        <v>28.955499970055023</v>
      </c>
      <c r="L71" s="22">
        <f t="shared" si="16"/>
        <v>40.06533727697802</v>
      </c>
      <c r="M71" s="22" t="e">
        <f t="shared" ref="M71:M72" si="17">(M68-M69)</f>
        <v>#N/A</v>
      </c>
      <c r="N71" s="22">
        <f t="shared" ref="N71" si="18">100*((N68-N69)/N69)</f>
        <v>37.557505787757997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iuZEDySdDZ/Z6VgWv/3sBH5CacoWKO8JOpU5QDhBFo7QOBw/SEcv2+FlgwHgIojnM4L7109H0/Lshi88bOS6+A==" saltValue="YqsSbRaBqAOQQzRduevts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2022-08-26T13:46:09Z</dcterms:modified>
</cp:coreProperties>
</file>