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4B8FEF88-7239-40DA-95CE-BD5582F8E356}" xr6:coauthVersionLast="47" xr6:coauthVersionMax="47" xr10:uidLastSave="{B130F8AF-61EF-46D8-B3E5-1293AB7EE3D0}"/>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<sst xmlns="http://schemas.openxmlformats.org/spreadsheetml/2006/main" count="16930" uniqueCount="1319">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</sst>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Mid Devon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23.578829160208102</c:v>
                </c:pt>
                <c:pt idx="1">
                  <c:v>23.088001769924201</c:v>
                </c:pt>
                <c:pt idx="2">
                  <c:v>23.426602003942001</c:v>
                </c:pt>
                <c:pt idx="3">
                  <c:v>20.582136912284099</c:v>
                </c:pt>
                <c:pt idx="4">
                  <c:v>#N/A</c:v>
                </c:pt>
                <c:pt idx="5">
                  <c:v>20.0908089164808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Mid Devon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68.695324342188897</c:v>
                </c:pt>
                <c:pt idx="1">
                  <c:v>70.214331007477597</c:v>
                </c:pt>
                <c:pt idx="2">
                  <c:v>70.221107665320901</c:v>
                </c:pt>
                <c:pt idx="3">
                  <c:v>66.164997276133107</c:v>
                </c:pt>
                <c:pt idx="4">
                  <c:v>#N/A</c:v>
                </c:pt>
                <c:pt idx="5">
                  <c:v>62.842873104220402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Mid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33.946323627532799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Mid Devon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119.322702089499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Mid Devon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10.520189866459599</c:v>
                </c:pt>
                <c:pt idx="1">
                  <c:v>10.391154194441</c:v>
                </c:pt>
                <c:pt idx="2">
                  <c:v>10.642668827451701</c:v>
                </c:pt>
                <c:pt idx="3">
                  <c:v>9.8454846667032907</c:v>
                </c:pt>
                <c:pt idx="4">
                  <c:v>#N/A</c:v>
                </c:pt>
                <c:pt idx="5">
                  <c:v>9.7396797287806596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Mid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27.917791661370298</c:v>
                </c:pt>
                <c:pt idx="1">
                  <c:v>29.243861198689199</c:v>
                </c:pt>
                <c:pt idx="2">
                  <c:v>30.906996009856901</c:v>
                </c:pt>
                <c:pt idx="3">
                  <c:v>30.646032366861402</c:v>
                </c:pt>
                <c:pt idx="4">
                  <c:v>#N/A</c:v>
                </c:pt>
                <c:pt idx="5">
                  <c:v>29.527122626983299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Mid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17.517911593632501</c:v>
                </c:pt>
                <c:pt idx="1">
                  <c:v>16.987742296566498</c:v>
                </c:pt>
                <c:pt idx="2">
                  <c:v>17.359801319976601</c:v>
                </c:pt>
                <c:pt idx="3">
                  <c:v>15.8803889431982</c:v>
                </c:pt>
                <c:pt idx="4">
                  <c:v>#N/A</c:v>
                </c:pt>
                <c:pt idx="5">
                  <c:v>15.6627485155019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Mid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82.983624380322894</c:v>
                </c:pt>
                <c:pt idx="1">
                  <c:v>82.978507093315102</c:v>
                </c:pt>
                <c:pt idx="2">
                  <c:v>82.873400942788393</c:v>
                </c:pt>
                <c:pt idx="3">
                  <c:v>80.791095756732403</c:v>
                </c:pt>
                <c:pt idx="4">
                  <c:v>#N/A</c:v>
                </c:pt>
                <c:pt idx="5">
                  <c:v>78.617808887888202</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403860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97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Mid Devon to nearest employment centre with 500 to 4999 jobs and to nearest employment centre with at least 5000 jobs are consistently greater than the 'Rural as a Region' situation over all modes of transport.  With the exception of car travel to nearest employment centre with at least 5000 jobs, the travel times for Mid Devon decrease in the period 2014 to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172</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Mid Devon</v>
      </c>
      <c r="G12" s="13"/>
      <c r="H12" s="14"/>
      <c r="I12" s="15">
        <f>VLOOKUP(F12,PT!AA3:AI363,4,FALSE)</f>
        <v>23.578829160208102</v>
      </c>
      <c r="J12" s="16">
        <f>VLOOKUP(F12,PT!AA3:AI363,5,FALSE)</f>
        <v>23.088001769924201</v>
      </c>
      <c r="K12" s="16">
        <f>VLOOKUP(F12,PT!AA3:AI363,6,FALSE)</f>
        <v>23.426602003942001</v>
      </c>
      <c r="L12" s="16">
        <f>VLOOKUP(F12,PT!AA3:AI363,7,FALSE)</f>
        <v>20.582136912284099</v>
      </c>
      <c r="M12" s="16" t="e">
        <v>#N/A</v>
      </c>
      <c r="N12" s="16">
        <f>VLOOKUP(F12,PT!AA3:AI363,9,FALSE)</f>
        <v>20.0908089164808</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Mid Devon to Rural as a Region</v>
      </c>
      <c r="G15" s="70"/>
      <c r="H15" s="71"/>
      <c r="I15" s="22">
        <f>100*((I12-I13)/I13)</f>
        <v>28.971904728524596</v>
      </c>
      <c r="J15" s="22">
        <f t="shared" ref="J15:N16" si="0">100*((J12-J13)/J13)</f>
        <v>23.542134970227441</v>
      </c>
      <c r="K15" s="22">
        <f t="shared" si="0"/>
        <v>20.014497655122135</v>
      </c>
      <c r="L15" s="22">
        <f t="shared" si="0"/>
        <v>21.151103467487047</v>
      </c>
      <c r="M15" s="22" t="e">
        <f t="shared" si="0"/>
        <v>#N/A</v>
      </c>
      <c r="N15" s="22">
        <f t="shared" si="0"/>
        <v>20.785120785830021</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Mid Devon</v>
      </c>
      <c r="G20" s="13"/>
      <c r="H20" s="14"/>
      <c r="I20" s="15">
        <f>VLOOKUP(F20,PT!AO3:AW363,4,FALSE)</f>
        <v>68.695324342188897</v>
      </c>
      <c r="J20" s="16">
        <f>VLOOKUP(F20,PT!AO3:AW363,5,FALSE)</f>
        <v>70.214331007477597</v>
      </c>
      <c r="K20" s="16">
        <f>VLOOKUP(F20,PT!AO3:AW363,6,FALSE)</f>
        <v>70.221107665320901</v>
      </c>
      <c r="L20" s="16">
        <f>VLOOKUP(F20,PT!AO3:AW363,7,FALSE)</f>
        <v>66.164997276133107</v>
      </c>
      <c r="M20" s="16" t="e">
        <v>#N/A</v>
      </c>
      <c r="N20" s="16">
        <f>VLOOKUP(F20,PT!AO3:AW363,9,FALSE)</f>
        <v>62.842873104220402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Mid Devon to Rural as a Region</v>
      </c>
      <c r="G23" s="70"/>
      <c r="H23" s="71"/>
      <c r="I23" s="22">
        <f>100*((I20-I21)/I21)</f>
        <v>26.351761508783909</v>
      </c>
      <c r="J23" s="22">
        <f t="shared" ref="J23:N23" si="1">100*((J20-J21)/J21)</f>
        <v>27.036865575999837</v>
      </c>
      <c r="K23" s="22">
        <f t="shared" si="1"/>
        <v>27.706425435036479</v>
      </c>
      <c r="L23" s="22">
        <f t="shared" si="1"/>
        <v>20.834707714030912</v>
      </c>
      <c r="M23" s="22" t="e">
        <f t="shared" si="1"/>
        <v>#N/A</v>
      </c>
      <c r="N23" s="22">
        <f t="shared" si="1"/>
        <v>15.991351799470474</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Mid Devon</v>
      </c>
      <c r="G28" s="13"/>
      <c r="H28" s="14"/>
      <c r="I28" s="15">
        <f>VLOOKUP(F28,Walk!AA3:AI363,4,FALSE)</f>
        <v>33.946323627532799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Mid Devon to Rural as a Region</v>
      </c>
      <c r="G31" s="70"/>
      <c r="H31" s="71"/>
      <c r="I31" s="22">
        <f>100*((I28-I29)/I29)</f>
        <v>33.670669137405511</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Mid Devon</v>
      </c>
      <c r="G36" s="13"/>
      <c r="H36" s="14"/>
      <c r="I36" s="15">
        <f>VLOOKUP(F36,Walk!AO3:AR363,4,FALSE)</f>
        <v>119.322702089499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Mid Devon to Rural as a Region</v>
      </c>
      <c r="G39" s="70"/>
      <c r="H39" s="71"/>
      <c r="I39" s="22">
        <f>100*((I36-I37)/I37)</f>
        <v>18.992677755983308</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Mid Devon</v>
      </c>
      <c r="G44" s="13"/>
      <c r="H44" s="14"/>
      <c r="I44" s="15">
        <f>VLOOKUP(F44,Car!AA3:AI363,4,FALSE)</f>
        <v>10.520189866459599</v>
      </c>
      <c r="J44" s="16">
        <f>VLOOKUP(F44,Car!AA3:AI363,5,FALSE)</f>
        <v>10.391154194441</v>
      </c>
      <c r="K44" s="16">
        <f>VLOOKUP(F44,Car!AA3:AI363,6,FALSE)</f>
        <v>10.642668827451701</v>
      </c>
      <c r="L44" s="16">
        <f>VLOOKUP(F44,Car!AA3:AI363,7,FALSE)</f>
        <v>9.8454846667032907</v>
      </c>
      <c r="M44" s="16" t="e">
        <v>#N/A</v>
      </c>
      <c r="N44" s="16">
        <f>VLOOKUP(F44,Car!AA3:AI363,9,FALSE)</f>
        <v>9.7396797287806596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Mid Devon to Rural as a Region</v>
      </c>
      <c r="G47" s="70"/>
      <c r="H47" s="71"/>
      <c r="I47" s="22">
        <f>100*((I44-I45)/I45)</f>
        <v>7.4149161539513102</v>
      </c>
      <c r="J47" s="22">
        <f t="shared" ref="J47:L47" si="3">100*((J44-J45)/J45)</f>
        <v>6.7515374263749361</v>
      </c>
      <c r="K47" s="22">
        <f t="shared" si="3"/>
        <v>4.0108179495554133</v>
      </c>
      <c r="L47" s="22">
        <f t="shared" si="3"/>
        <v>4.5788360725778094</v>
      </c>
      <c r="M47" s="22" t="e">
        <v>#N/A</v>
      </c>
      <c r="N47" s="22">
        <f t="shared" ref="N47" si="4">100*((N44-N45)/N45)</f>
        <v>7.2977662221653468</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Mid Devon</v>
      </c>
      <c r="G52" s="13"/>
      <c r="H52" s="14"/>
      <c r="I52" s="15">
        <f>VLOOKUP(F52,Car!AO3:AW363,4,FALSE)</f>
        <v>27.917791661370298</v>
      </c>
      <c r="J52" s="16">
        <f>VLOOKUP(F52,Car!AO3:AW363,5,FALSE)</f>
        <v>29.243861198689199</v>
      </c>
      <c r="K52" s="16">
        <f>VLOOKUP(F52,Car!AO3:AW363,6,FALSE)</f>
        <v>30.906996009856901</v>
      </c>
      <c r="L52" s="16">
        <f>VLOOKUP(F52,Car!AO3:AW363,7,FALSE)</f>
        <v>30.646032366861402</v>
      </c>
      <c r="M52" s="16" t="e">
        <v>#N/A</v>
      </c>
      <c r="N52" s="16">
        <f>VLOOKUP(F52,Car!AO3:AW363,9,FALSE)</f>
        <v>29.527122626983299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Mid Devon to Rural as a Region</v>
      </c>
      <c r="G55" s="70"/>
      <c r="H55" s="71"/>
      <c r="I55" s="22">
        <f>100*((I52-I53)/I53)</f>
        <v>2.5567004163538849</v>
      </c>
      <c r="J55" s="22">
        <f t="shared" ref="J55:L55" si="7">100*((J52-J53)/J53)</f>
        <v>6.2998703818807362</v>
      </c>
      <c r="K55" s="22">
        <f t="shared" si="7"/>
        <v>9.8543052477977078</v>
      </c>
      <c r="L55" s="22">
        <f t="shared" si="7"/>
        <v>13.21983986977181</v>
      </c>
      <c r="M55" s="22" t="e">
        <f t="shared" ref="M55:N55" si="8">100*((M52-M53)/M53)</f>
        <v>#N/A</v>
      </c>
      <c r="N55" s="22">
        <f t="shared" si="8"/>
        <v>10.208484094547972</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Mid Devon</v>
      </c>
      <c r="G60" s="13"/>
      <c r="H60" s="14"/>
      <c r="I60" s="15">
        <f>VLOOKUP(F60,Cycle!AA3:AI363,4,FALSE)</f>
        <v>17.517911593632501</v>
      </c>
      <c r="J60" s="16">
        <f>VLOOKUP(F60,Cycle!AA3:AI363,5,FALSE)</f>
        <v>16.987742296566498</v>
      </c>
      <c r="K60" s="16">
        <f>VLOOKUP(F60,Cycle!AA3:AI363,6,FALSE)</f>
        <v>17.359801319976601</v>
      </c>
      <c r="L60" s="16">
        <f>VLOOKUP(F60,Cycle!AA3:AI363,7,FALSE)</f>
        <v>15.8803889431982</v>
      </c>
      <c r="M60" s="16" t="e">
        <v>#N/A</v>
      </c>
      <c r="N60" s="16">
        <f>VLOOKUP(F60,Cycle!AA3:AI363,9,FALSE)</f>
        <v>15.6627485155019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Mid Devon to Rural as a Region</v>
      </c>
      <c r="G63" s="70"/>
      <c r="H63" s="71"/>
      <c r="I63" s="22">
        <f>100*((I60-I61)/I61)</f>
        <v>14.295782717737925</v>
      </c>
      <c r="J63" s="22">
        <f t="shared" ref="J63:L63" si="11">100*((J60-J61)/J61)</f>
        <v>11.509713602988594</v>
      </c>
      <c r="K63" s="22">
        <f t="shared" si="11"/>
        <v>12.53531799349169</v>
      </c>
      <c r="L63" s="22">
        <f t="shared" si="11"/>
        <v>14.431305828221122</v>
      </c>
      <c r="M63" s="22" t="e">
        <f t="shared" ref="M63:M64" si="12">(M60-M61)</f>
        <v>#N/A</v>
      </c>
      <c r="N63" s="22">
        <f t="shared" ref="N63" si="13">100*((N60-N61)/N61)</f>
        <v>16.981234767764171</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Mid Devon</v>
      </c>
      <c r="G68" s="13"/>
      <c r="H68" s="14"/>
      <c r="I68" s="15">
        <f>VLOOKUP(F68,Cycle!AO3:AW363,4,FALSE)</f>
        <v>82.983624380322894</v>
      </c>
      <c r="J68" s="16">
        <f>VLOOKUP(F68,Cycle!AO3:AW363,5,FALSE)</f>
        <v>82.978507093315102</v>
      </c>
      <c r="K68" s="16">
        <f>VLOOKUP(F68,Cycle!AO3:AW363,6,FALSE)</f>
        <v>82.873400942788393</v>
      </c>
      <c r="L68" s="16">
        <f>VLOOKUP(F68,Cycle!AO3:AW363,7,FALSE)</f>
        <v>80.791095756732403</v>
      </c>
      <c r="M68" s="16" t="e">
        <v>#N/A</v>
      </c>
      <c r="N68" s="16">
        <f>VLOOKUP(F68,Cycle!AO3:AW363,9,FALSE)</f>
        <v>78.617808887888202</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Mid Devon to Rural as a Region</v>
      </c>
      <c r="G71" s="70"/>
      <c r="H71" s="71"/>
      <c r="I71" s="22">
        <f>100*((I68-I69)/I69)</f>
        <v>24.166162320383584</v>
      </c>
      <c r="J71" s="22">
        <f t="shared" ref="J71:L71" si="16">100*((J68-J69)/J69)</f>
        <v>26.699301345343812</v>
      </c>
      <c r="K71" s="22">
        <f t="shared" si="16"/>
        <v>25.930278871329577</v>
      </c>
      <c r="L71" s="22">
        <f t="shared" si="16"/>
        <v>29.115493647772439</v>
      </c>
      <c r="M71" s="22" t="e">
        <f t="shared" ref="M71:M72" si="17">(M68-M69)</f>
        <v>#N/A</v>
      </c>
      <c r="N71" s="22">
        <f t="shared" ref="N71" si="18">100*((N68-N69)/N69)</f>
        <v>28.237067820377298</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YW0cxechLWmNIMRCwoAxCd3fjxDr3iNBLqvh2ItbUmFcecWzOzwCSYj8eTQGgjiydOx6muJsq0enk5kRUtjgdQ==" saltValue="GXkve7UhxyiNpK0dL2xoD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2022-08-26T13:39:07Z</dcterms:modified>
</cp:coreProperties>
</file>