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77AA68BB-3F9A-43A5-89F9-F4147D7FC25F}" xr6:coauthVersionLast="47" xr6:coauthVersionMax="47" xr10:uidLastSave="{A5A0C4E3-ED54-4F03-BB08-A621E65CA619}"/>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<sst xmlns="http://schemas.openxmlformats.org/spreadsheetml/2006/main" count="16930" uniqueCount="1319">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</sst>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19.341567602267698</c:v>
                </c:pt>
                <c:pt idx="1">
                  <c:v>20.588924528531201</c:v>
                </c:pt>
                <c:pt idx="2">
                  <c:v>21.4981830304441</c:v>
                </c:pt>
                <c:pt idx="3">
                  <c:v>19.194943785431999</c:v>
                </c:pt>
                <c:pt idx="4">
                  <c:v>#N/A</c:v>
                </c:pt>
                <c:pt idx="5">
                  <c:v>18.650767568476802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38.556220022403402</c:v>
                </c:pt>
                <c:pt idx="1">
                  <c:v>39.954902237574501</c:v>
                </c:pt>
                <c:pt idx="2">
                  <c:v>40.109114227939799</c:v>
                </c:pt>
                <c:pt idx="3">
                  <c:v>39.801231386877902</c:v>
                </c:pt>
                <c:pt idx="4">
                  <c:v>#N/A</c:v>
                </c:pt>
                <c:pt idx="5">
                  <c:v>41.324910244106697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25.2401045588113</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 Devon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79.293286121544398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 Devon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10.2107071629849</c:v>
                </c:pt>
                <c:pt idx="1">
                  <c:v>10.0925949326764</c:v>
                </c:pt>
                <c:pt idx="2">
                  <c:v>10.2519802317521</c:v>
                </c:pt>
                <c:pt idx="3">
                  <c:v>9.6696567530210604</c:v>
                </c:pt>
                <c:pt idx="4">
                  <c:v>#N/A</c:v>
                </c:pt>
                <c:pt idx="5">
                  <c:v>8.9700677609575692</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20.976432720490301</c:v>
                </c:pt>
                <c:pt idx="1">
                  <c:v>20.3326074019703</c:v>
                </c:pt>
                <c:pt idx="2">
                  <c:v>20.519772388417302</c:v>
                </c:pt>
                <c:pt idx="3">
                  <c:v>20.919288498198199</c:v>
                </c:pt>
                <c:pt idx="4">
                  <c:v>#N/A</c:v>
                </c:pt>
                <c:pt idx="5">
                  <c:v>20.291458183527102</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15.590546426653599</c:v>
                </c:pt>
                <c:pt idx="1">
                  <c:v>14.8188945758824</c:v>
                </c:pt>
                <c:pt idx="2">
                  <c:v>15.962369024816899</c:v>
                </c:pt>
                <c:pt idx="3">
                  <c:v>14.073650053768</c:v>
                </c:pt>
                <c:pt idx="4">
                  <c:v>#N/A</c:v>
                </c:pt>
                <c:pt idx="5">
                  <c:v>13.387302568493901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43.407741646682702</c:v>
                </c:pt>
                <c:pt idx="1">
                  <c:v>43.437168374425298</c:v>
                </c:pt>
                <c:pt idx="2">
                  <c:v>43.494699333713903</c:v>
                </c:pt>
                <c:pt idx="3">
                  <c:v>43.021107075206601</c:v>
                </c:pt>
                <c:pt idx="4">
                  <c:v>#N/A</c:v>
                </c:pt>
                <c:pt idx="5">
                  <c:v>43.188238788393797</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525780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19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Where travel is to nearest employment centre with at least 5000 jobs, the travel times in North Devon are consistently below 'Rural as a Region' but above the England situation across all modes of transport.  To nearest employment centre with 500 to 4999 jobs, the travel times in North Devon are by public transport/walk above the rural situation, but for all other modes of transport they are in line with the rural position.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183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 Devon</v>
      </c>
      <c r="G12" s="13"/>
      <c r="H12" s="14"/>
      <c r="I12" s="15">
        <f>VLOOKUP(F12,PT!AA3:AI363,4,FALSE)</f>
        <v>19.341567602267698</v>
      </c>
      <c r="J12" s="16">
        <f>VLOOKUP(F12,PT!AA3:AI363,5,FALSE)</f>
        <v>20.588924528531201</v>
      </c>
      <c r="K12" s="16">
        <f>VLOOKUP(F12,PT!AA3:AI363,6,FALSE)</f>
        <v>21.4981830304441</v>
      </c>
      <c r="L12" s="16">
        <f>VLOOKUP(F12,PT!AA3:AI363,7,FALSE)</f>
        <v>19.194943785431999</v>
      </c>
      <c r="M12" s="16" t="e">
        <v>#N/A</v>
      </c>
      <c r="N12" s="16">
        <f>VLOOKUP(F12,PT!AA3:AI363,9,FALSE)</f>
        <v>18.650767568476802</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 Devon to Rural as a Region</v>
      </c>
      <c r="G15" s="70"/>
      <c r="H15" s="71"/>
      <c r="I15" s="22">
        <f>100*((I12-I13)/I13)</f>
        <v>5.7948550859245218</v>
      </c>
      <c r="J15" s="22">
        <f t="shared" ref="J15:N16" si="0">100*((J12-J13)/J13)</f>
        <v>10.169763427039914</v>
      </c>
      <c r="K15" s="22">
        <f t="shared" si="0"/>
        <v>10.135205970651089</v>
      </c>
      <c r="L15" s="22">
        <f t="shared" si="0"/>
        <v>12.98577161895863</v>
      </c>
      <c r="M15" s="22" t="e">
        <f t="shared" si="0"/>
        <v>#N/A</v>
      </c>
      <c r="N15" s="22">
        <f t="shared" si="0"/>
        <v>12.127651149922512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 Devon</v>
      </c>
      <c r="G20" s="13"/>
      <c r="H20" s="14"/>
      <c r="I20" s="15">
        <f>VLOOKUP(F20,PT!AO3:AW363,4,FALSE)</f>
        <v>38.556220022403402</v>
      </c>
      <c r="J20" s="16">
        <f>VLOOKUP(F20,PT!AO3:AW363,5,FALSE)</f>
        <v>39.954902237574501</v>
      </c>
      <c r="K20" s="16">
        <f>VLOOKUP(F20,PT!AO3:AW363,6,FALSE)</f>
        <v>40.109114227939799</v>
      </c>
      <c r="L20" s="16">
        <f>VLOOKUP(F20,PT!AO3:AW363,7,FALSE)</f>
        <v>39.801231386877902</v>
      </c>
      <c r="M20" s="16" t="e">
        <v>#N/A</v>
      </c>
      <c r="N20" s="16">
        <f>VLOOKUP(F20,PT!AO3:AW363,9,FALSE)</f>
        <v>41.324910244106697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 Devon to Rural as a Region</v>
      </c>
      <c r="G23" s="70"/>
      <c r="H23" s="71"/>
      <c r="I23" s="22">
        <f>100*((I20-I21)/I21)</f>
        <v>-29.083291132246451</v>
      </c>
      <c r="J23" s="22">
        <f t="shared" ref="J23:N23" si="1">100*((J20-J21)/J21)</f>
        <v>-27.710689942820693</v>
      </c>
      <c r="K23" s="22">
        <f t="shared" si="1"/>
        <v>-27.056240271393804</v>
      </c>
      <c r="L23" s="22">
        <f t="shared" si="1"/>
        <v>-27.312470954688152</v>
      </c>
      <c r="M23" s="22" t="e">
        <f t="shared" si="1"/>
        <v>#N/A</v>
      </c>
      <c r="N23" s="22">
        <f t="shared" si="1"/>
        <v>-23.725126407630615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 Devon</v>
      </c>
      <c r="G28" s="13"/>
      <c r="H28" s="14"/>
      <c r="I28" s="15">
        <f>VLOOKUP(F28,Walk!AA3:AI363,4,FALSE)</f>
        <v>25.2401045588113</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 Devon to Rural as a Region</v>
      </c>
      <c r="G31" s="70"/>
      <c r="H31" s="71"/>
      <c r="I31" s="22">
        <f>100*((I28-I29)/I29)</f>
        <v>-0.61186882876611581</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 Devon</v>
      </c>
      <c r="G36" s="13"/>
      <c r="H36" s="14"/>
      <c r="I36" s="15">
        <f>VLOOKUP(F36,Walk!AO3:AR363,4,FALSE)</f>
        <v>79.293286121544398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 Devon to Rural as a Region</v>
      </c>
      <c r="G39" s="70"/>
      <c r="H39" s="71"/>
      <c r="I39" s="22">
        <f>100*((I36-I37)/I37)</f>
        <v>-20.926024315164486</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 Devon</v>
      </c>
      <c r="G44" s="13"/>
      <c r="H44" s="14"/>
      <c r="I44" s="15">
        <f>VLOOKUP(F44,Car!AA3:AI363,4,FALSE)</f>
        <v>10.2107071629849</v>
      </c>
      <c r="J44" s="16">
        <f>VLOOKUP(F44,Car!AA3:AI363,5,FALSE)</f>
        <v>10.0925949326764</v>
      </c>
      <c r="K44" s="16">
        <f>VLOOKUP(F44,Car!AA3:AI363,6,FALSE)</f>
        <v>10.2519802317521</v>
      </c>
      <c r="L44" s="16">
        <f>VLOOKUP(F44,Car!AA3:AI363,7,FALSE)</f>
        <v>9.6696567530210604</v>
      </c>
      <c r="M44" s="16" t="e">
        <v>#N/A</v>
      </c>
      <c r="N44" s="16">
        <f>VLOOKUP(F44,Car!AA3:AI363,9,FALSE)</f>
        <v>8.9700677609575692</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 Devon to Rural as a Region</v>
      </c>
      <c r="G47" s="70"/>
      <c r="H47" s="71"/>
      <c r="I47" s="22">
        <f>100*((I44-I45)/I45)</f>
        <v>4.2549866216128915</v>
      </c>
      <c r="J47" s="22">
        <f t="shared" ref="J47:L47" si="3">100*((J44-J45)/J45)</f>
        <v>3.6843458892399066</v>
      </c>
      <c r="K47" s="22">
        <f t="shared" si="3"/>
        <v>0.19261773482520053</v>
      </c>
      <c r="L47" s="22">
        <f t="shared" si="3"/>
        <v>2.7111902243095387</v>
      </c>
      <c r="M47" s="22" t="e">
        <v>#N/A</v>
      </c>
      <c r="N47" s="22">
        <f t="shared" ref="N47" si="4">100*((N44-N45)/N45)</f>
        <v>-1.1807102067100759</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 Devon</v>
      </c>
      <c r="G52" s="13"/>
      <c r="H52" s="14"/>
      <c r="I52" s="15">
        <f>VLOOKUP(F52,Car!AO3:AW363,4,FALSE)</f>
        <v>20.976432720490301</v>
      </c>
      <c r="J52" s="16">
        <f>VLOOKUP(F52,Car!AO3:AW363,5,FALSE)</f>
        <v>20.3326074019703</v>
      </c>
      <c r="K52" s="16">
        <f>VLOOKUP(F52,Car!AO3:AW363,6,FALSE)</f>
        <v>20.519772388417302</v>
      </c>
      <c r="L52" s="16">
        <f>VLOOKUP(F52,Car!AO3:AW363,7,FALSE)</f>
        <v>20.919288498198199</v>
      </c>
      <c r="M52" s="16" t="e">
        <v>#N/A</v>
      </c>
      <c r="N52" s="16">
        <f>VLOOKUP(F52,Car!AO3:AW363,9,FALSE)</f>
        <v>20.291458183527102</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 Devon to Rural as a Region</v>
      </c>
      <c r="G55" s="70"/>
      <c r="H55" s="71"/>
      <c r="I55" s="22">
        <f>100*((I52-I53)/I53)</f>
        <v>-22.94255389491164</v>
      </c>
      <c r="J55" s="22">
        <f t="shared" ref="J55:L55" si="7">100*((J52-J53)/J53)</f>
        <v>-26.092060255983217</v>
      </c>
      <c r="K55" s="22">
        <f t="shared" si="7"/>
        <v>-27.065531090319567</v>
      </c>
      <c r="L55" s="22">
        <f t="shared" si="7"/>
        <v>-22.715003834666842</v>
      </c>
      <c r="M55" s="22" t="e">
        <f t="shared" ref="M55:N55" si="8">100*((M52-M53)/M53)</f>
        <v>#N/A</v>
      </c>
      <c r="N55" s="22">
        <f t="shared" si="8"/>
        <v>-24.263163914563009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 Devon</v>
      </c>
      <c r="G60" s="13"/>
      <c r="H60" s="14"/>
      <c r="I60" s="15">
        <f>VLOOKUP(F60,Cycle!AA3:AI363,4,FALSE)</f>
        <v>15.590546426653599</v>
      </c>
      <c r="J60" s="16">
        <f>VLOOKUP(F60,Cycle!AA3:AI363,5,FALSE)</f>
        <v>14.8188945758824</v>
      </c>
      <c r="K60" s="16">
        <f>VLOOKUP(F60,Cycle!AA3:AI363,6,FALSE)</f>
        <v>15.962369024816899</v>
      </c>
      <c r="L60" s="16">
        <f>VLOOKUP(F60,Cycle!AA3:AI363,7,FALSE)</f>
        <v>14.073650053768</v>
      </c>
      <c r="M60" s="16" t="e">
        <v>#N/A</v>
      </c>
      <c r="N60" s="16">
        <f>VLOOKUP(F60,Cycle!AA3:AI363,9,FALSE)</f>
        <v>13.387302568493901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 Devon to Rural as a Region</v>
      </c>
      <c r="G63" s="70"/>
      <c r="H63" s="71"/>
      <c r="I63" s="22">
        <f>100*((I60-I61)/I61)</f>
        <v>1.7206701442260663</v>
      </c>
      <c r="J63" s="22">
        <f t="shared" ref="J63:L63" si="11">100*((J60-J61)/J61)</f>
        <v>-2.726880286881034</v>
      </c>
      <c r="K63" s="22">
        <f t="shared" si="11"/>
        <v>3.4764304629526088</v>
      </c>
      <c r="L63" s="22">
        <f t="shared" si="11"/>
        <v>1.4122613232261272</v>
      </c>
      <c r="M63" s="22" t="e">
        <f t="shared" ref="M63:M64" si="12">(M60-M61)</f>
        <v>#N/A</v>
      </c>
      <c r="N63" s="22">
        <f t="shared" ref="N63" si="13">100*((N60-N61)/N61)</f>
        <v>-1.3514031582846101E-2</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 Devon</v>
      </c>
      <c r="G68" s="13"/>
      <c r="H68" s="14"/>
      <c r="I68" s="15">
        <f>VLOOKUP(F68,Cycle!AO3:AW363,4,FALSE)</f>
        <v>43.407741646682702</v>
      </c>
      <c r="J68" s="16">
        <f>VLOOKUP(F68,Cycle!AO3:AW363,5,FALSE)</f>
        <v>43.437168374425298</v>
      </c>
      <c r="K68" s="16">
        <f>VLOOKUP(F68,Cycle!AO3:AW363,6,FALSE)</f>
        <v>43.494699333713903</v>
      </c>
      <c r="L68" s="16">
        <f>VLOOKUP(F68,Cycle!AO3:AW363,7,FALSE)</f>
        <v>43.021107075206601</v>
      </c>
      <c r="M68" s="16" t="e">
        <v>#N/A</v>
      </c>
      <c r="N68" s="16">
        <f>VLOOKUP(F68,Cycle!AO3:AW363,9,FALSE)</f>
        <v>43.188238788393797</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 Devon to Rural as a Region</v>
      </c>
      <c r="G71" s="70"/>
      <c r="H71" s="71"/>
      <c r="I71" s="22">
        <f>100*((I68-I69)/I69)</f>
        <v>-35.05016519209417</v>
      </c>
      <c r="J71" s="22">
        <f t="shared" ref="J71:L71" si="16">100*((J68-J69)/J69)</f>
        <v>-33.676091818924547</v>
      </c>
      <c r="K71" s="22">
        <f t="shared" si="16"/>
        <v>-33.907628331791578</v>
      </c>
      <c r="L71" s="22">
        <f t="shared" si="16"/>
        <v>-31.246241615356507</v>
      </c>
      <c r="M71" s="22" t="e">
        <f t="shared" ref="M71:M72" si="17">(M68-M69)</f>
        <v>#N/A</v>
      </c>
      <c r="N71" s="22">
        <f t="shared" ref="N71" si="18">100*((N68-N69)/N69)</f>
        <v>-29.553708187825929</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DP9+Fy76MP0bXJ97RbzvilCYo9mg5L85eNLGJMwjd6A9Uy7jrtNmEmMX8ls9sHqfYCitmFPVqpUsvjty4myrUQ==" saltValue="eBMkwx024UxlnQEfdcakN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2022-08-26T12:58:08Z</dcterms:modified>
</cp:coreProperties>
</file>