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5CE7FD3F-CA8F-488A-80F8-B9D9A310A36A}" xr6:coauthVersionLast="47" xr6:coauthVersionMax="47" xr10:uidLastSave="{AEFD16DD-2535-47E3-BEBA-781D3D46F98D}"/>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<sst xmlns="http://schemas.openxmlformats.org/spreadsheetml/2006/main" count="16930" uniqueCount="1319">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</sst>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18.085911469913199</c:v>
                </c:pt>
                <c:pt idx="1">
                  <c:v>20.040358581436301</c:v>
                </c:pt>
                <c:pt idx="2">
                  <c:v>20.2587077183207</c:v>
                </c:pt>
                <c:pt idx="3">
                  <c:v>18.296376934971899</c:v>
                </c:pt>
                <c:pt idx="4">
                  <c:v>#N/A</c:v>
                </c:pt>
                <c:pt idx="5">
                  <c:v>18.210476612241902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55.192083104236197</c:v>
                </c:pt>
                <c:pt idx="1">
                  <c:v>56.9349863670313</c:v>
                </c:pt>
                <c:pt idx="2">
                  <c:v>57.3357379000295</c:v>
                </c:pt>
                <c:pt idx="3">
                  <c:v>57.146067826344698</c:v>
                </c:pt>
                <c:pt idx="4">
                  <c:v>#N/A</c:v>
                </c:pt>
                <c:pt idx="5">
                  <c:v>54.739685935598501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Northumberland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30.2203582986016</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Northumberland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106.747890020678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10.2428906766745</c:v>
                </c:pt>
                <c:pt idx="1">
                  <c:v>10.558699149598899</c:v>
                </c:pt>
                <c:pt idx="2">
                  <c:v>10.445066011068899</c:v>
                </c:pt>
                <c:pt idx="3">
                  <c:v>9.9626891438677792</c:v>
                </c:pt>
                <c:pt idx="4">
                  <c:v>#N/A</c:v>
                </c:pt>
                <c:pt idx="5">
                  <c:v>9.8422119018623597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Northumberland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27.191385787477099</c:v>
                </c:pt>
                <c:pt idx="1">
                  <c:v>31.0369939577322</c:v>
                </c:pt>
                <c:pt idx="2">
                  <c:v>29.333625488770299</c:v>
                </c:pt>
                <c:pt idx="3">
                  <c:v>30.874160470782599</c:v>
                </c:pt>
                <c:pt idx="4">
                  <c:v>#N/A</c:v>
                </c:pt>
                <c:pt idx="5">
                  <c:v>30.849431808110499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Northumberland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17.042054371309199</c:v>
                </c:pt>
                <c:pt idx="1">
                  <c:v>18.765178596917501</c:v>
                </c:pt>
                <c:pt idx="2">
                  <c:v>17.8639144444405</c:v>
                </c:pt>
                <c:pt idx="3">
                  <c:v>15.9032100231231</c:v>
                </c:pt>
                <c:pt idx="4">
                  <c:v>#N/A</c:v>
                </c:pt>
                <c:pt idx="5">
                  <c:v>16.5457819622352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Northumberland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68.279321957150898</c:v>
                </c:pt>
                <c:pt idx="1">
                  <c:v>68.234122823863501</c:v>
                </c:pt>
                <c:pt idx="2">
                  <c:v>68.321504154099401</c:v>
                </c:pt>
                <c:pt idx="3">
                  <c:v>69.398272094003005</c:v>
                </c:pt>
                <c:pt idx="4">
                  <c:v>#N/A</c:v>
                </c:pt>
                <c:pt idx="5">
                  <c:v>68.552920228512207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198120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4917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Northumberland to both nearest employment centre with 500 to 4999 jobs and nearest employment centre with at least 5000 jobs are across all modes of transport in line with or above the rural situation.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195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Northumberland</v>
      </c>
      <c r="G12" s="13"/>
      <c r="H12" s="14"/>
      <c r="I12" s="15">
        <f>VLOOKUP(F12,PT!AA3:AI363,4,FALSE)</f>
        <v>18.085911469913199</v>
      </c>
      <c r="J12" s="16">
        <f>VLOOKUP(F12,PT!AA3:AI363,5,FALSE)</f>
        <v>20.040358581436301</v>
      </c>
      <c r="K12" s="16">
        <f>VLOOKUP(F12,PT!AA3:AI363,6,FALSE)</f>
        <v>20.2587077183207</v>
      </c>
      <c r="L12" s="16">
        <f>VLOOKUP(F12,PT!AA3:AI363,7,FALSE)</f>
        <v>18.296376934971899</v>
      </c>
      <c r="M12" s="16" t="e">
        <v>#N/A</v>
      </c>
      <c r="N12" s="16">
        <f>VLOOKUP(F12,PT!AA3:AI363,9,FALSE)</f>
        <v>18.210476612241902</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Northumberland to Rural as a Region</v>
      </c>
      <c r="G15" s="70"/>
      <c r="H15" s="71"/>
      <c r="I15" s="22">
        <f>100*((I12-I13)/I13)</f>
        <v>-1.0733554589447398</v>
      </c>
      <c r="J15" s="22">
        <f t="shared" ref="J15:N16" si="0">100*((J12-J13)/J13)</f>
        <v>7.2344289207704566</v>
      </c>
      <c r="K15" s="22">
        <f t="shared" si="0"/>
        <v>3.7853731218502067</v>
      </c>
      <c r="L15" s="22">
        <f t="shared" si="0"/>
        <v>7.6966043212922344</v>
      </c>
      <c r="M15" s="22" t="e">
        <f t="shared" si="0"/>
        <v>#N/A</v>
      </c>
      <c r="N15" s="22">
        <f t="shared" si="0"/>
        <v>9.4806399444097185</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Northumberland</v>
      </c>
      <c r="G20" s="13"/>
      <c r="H20" s="14"/>
      <c r="I20" s="15">
        <f>VLOOKUP(F20,PT!AO3:AW363,4,FALSE)</f>
        <v>55.192083104236197</v>
      </c>
      <c r="J20" s="16">
        <f>VLOOKUP(F20,PT!AO3:AW363,5,FALSE)</f>
        <v>56.9349863670313</v>
      </c>
      <c r="K20" s="16">
        <f>VLOOKUP(F20,PT!AO3:AW363,6,FALSE)</f>
        <v>57.3357379000295</v>
      </c>
      <c r="L20" s="16">
        <f>VLOOKUP(F20,PT!AO3:AW363,7,FALSE)</f>
        <v>57.146067826344698</v>
      </c>
      <c r="M20" s="16" t="e">
        <v>#N/A</v>
      </c>
      <c r="N20" s="16">
        <f>VLOOKUP(F20,PT!AO3:AW363,9,FALSE)</f>
        <v>54.739685935598501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Northumberland to Rural as a Region</v>
      </c>
      <c r="G23" s="70"/>
      <c r="H23" s="71"/>
      <c r="I23" s="22">
        <f>100*((I20-I21)/I21)</f>
        <v>1.5151611603443755</v>
      </c>
      <c r="J23" s="22">
        <f t="shared" ref="J23:N23" si="1">100*((J20-J21)/J21)</f>
        <v>3.0109111045957917</v>
      </c>
      <c r="K23" s="22">
        <f t="shared" si="1"/>
        <v>4.2726664436965942</v>
      </c>
      <c r="L23" s="22">
        <f t="shared" si="1"/>
        <v>4.3637676577580127</v>
      </c>
      <c r="M23" s="22" t="e">
        <f t="shared" si="1"/>
        <v>#N/A</v>
      </c>
      <c r="N23" s="22">
        <f t="shared" si="1"/>
        <v>1.0350077123084849</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Northumberland</v>
      </c>
      <c r="G28" s="13"/>
      <c r="H28" s="14"/>
      <c r="I28" s="15">
        <f>VLOOKUP(F28,Walk!AA3:AI363,4,FALSE)</f>
        <v>30.2203582986016</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Northumberland to Rural as a Region</v>
      </c>
      <c r="G31" s="70"/>
      <c r="H31" s="71"/>
      <c r="I31" s="22">
        <f>100*((I28-I29)/I29)</f>
        <v>18.998910152080455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Northumberland</v>
      </c>
      <c r="G36" s="13"/>
      <c r="H36" s="14"/>
      <c r="I36" s="15">
        <f>VLOOKUP(F36,Walk!AO3:AR363,4,FALSE)</f>
        <v>106.747890020678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Northumberland to Rural as a Region</v>
      </c>
      <c r="G39" s="70"/>
      <c r="H39" s="71"/>
      <c r="I39" s="22">
        <f>100*((I36-I37)/I37)</f>
        <v>6.4526452714277109</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Northumberland</v>
      </c>
      <c r="G44" s="13"/>
      <c r="H44" s="14"/>
      <c r="I44" s="15">
        <f>VLOOKUP(F44,Car!AA3:AI363,4,FALSE)</f>
        <v>10.2428906766745</v>
      </c>
      <c r="J44" s="16">
        <f>VLOOKUP(F44,Car!AA3:AI363,5,FALSE)</f>
        <v>10.558699149598899</v>
      </c>
      <c r="K44" s="16">
        <f>VLOOKUP(F44,Car!AA3:AI363,6,FALSE)</f>
        <v>10.445066011068899</v>
      </c>
      <c r="L44" s="16">
        <f>VLOOKUP(F44,Car!AA3:AI363,7,FALSE)</f>
        <v>9.9626891438677792</v>
      </c>
      <c r="M44" s="16" t="e">
        <v>#N/A</v>
      </c>
      <c r="N44" s="16">
        <f>VLOOKUP(F44,Car!AA3:AI363,9,FALSE)</f>
        <v>9.8422119018623597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Northumberland to Rural as a Region</v>
      </c>
      <c r="G47" s="70"/>
      <c r="H47" s="71"/>
      <c r="I47" s="22">
        <f>100*((I44-I45)/I45)</f>
        <v>4.5835918529243136</v>
      </c>
      <c r="J47" s="22">
        <f t="shared" ref="J47:L47" si="3">100*((J44-J45)/J45)</f>
        <v>8.4727785143675618</v>
      </c>
      <c r="K47" s="22">
        <f t="shared" si="3"/>
        <v>2.0796453372782193</v>
      </c>
      <c r="L47" s="22">
        <f t="shared" si="3"/>
        <v>5.8237831949688355</v>
      </c>
      <c r="M47" s="22" t="e">
        <v>#N/A</v>
      </c>
      <c r="N47" s="22">
        <f t="shared" ref="N47" si="4">100*((N44-N45)/N45)</f>
        <v>8.427318060000589</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Northumberland</v>
      </c>
      <c r="G52" s="13"/>
      <c r="H52" s="14"/>
      <c r="I52" s="15">
        <f>VLOOKUP(F52,Car!AO3:AW363,4,FALSE)</f>
        <v>27.191385787477099</v>
      </c>
      <c r="J52" s="16">
        <f>VLOOKUP(F52,Car!AO3:AW363,5,FALSE)</f>
        <v>31.0369939577322</v>
      </c>
      <c r="K52" s="16">
        <f>VLOOKUP(F52,Car!AO3:AW363,6,FALSE)</f>
        <v>29.333625488770299</v>
      </c>
      <c r="L52" s="16">
        <f>VLOOKUP(F52,Car!AO3:AW363,7,FALSE)</f>
        <v>30.874160470782599</v>
      </c>
      <c r="M52" s="16" t="e">
        <v>#N/A</v>
      </c>
      <c r="N52" s="16">
        <f>VLOOKUP(F52,Car!AO3:AW363,9,FALSE)</f>
        <v>30.849431808110499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Northumberland to Rural as a Region</v>
      </c>
      <c r="G55" s="70"/>
      <c r="H55" s="71"/>
      <c r="I55" s="22">
        <f>100*((I52-I53)/I53)</f>
        <v>-0.11176958632998701</v>
      </c>
      <c r="J55" s="22">
        <f t="shared" ref="J55:L55" si="7">100*((J52-J53)/J53)</f>
        <v>12.817811995976447</v>
      </c>
      <c r="K55" s="22">
        <f t="shared" si="7"/>
        <v>4.2619945154246466</v>
      </c>
      <c r="L55" s="22">
        <f t="shared" si="7"/>
        <v>14.062644807342844</v>
      </c>
      <c r="M55" s="22" t="e">
        <f t="shared" ref="M55:N55" si="8">100*((M52-M53)/M53)</f>
        <v>#N/A</v>
      </c>
      <c r="N55" s="22">
        <f t="shared" si="8"/>
        <v>15.143935889067119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Northumberland</v>
      </c>
      <c r="G60" s="13"/>
      <c r="H60" s="14"/>
      <c r="I60" s="15">
        <f>VLOOKUP(F60,Cycle!AA3:AI363,4,FALSE)</f>
        <v>17.042054371309199</v>
      </c>
      <c r="J60" s="16">
        <f>VLOOKUP(F60,Cycle!AA3:AI363,5,FALSE)</f>
        <v>18.765178596917501</v>
      </c>
      <c r="K60" s="16">
        <f>VLOOKUP(F60,Cycle!AA3:AI363,6,FALSE)</f>
        <v>17.8639144444405</v>
      </c>
      <c r="L60" s="16">
        <f>VLOOKUP(F60,Cycle!AA3:AI363,7,FALSE)</f>
        <v>15.9032100231231</v>
      </c>
      <c r="M60" s="16" t="e">
        <v>#N/A</v>
      </c>
      <c r="N60" s="16">
        <f>VLOOKUP(F60,Cycle!AA3:AI363,9,FALSE)</f>
        <v>16.5457819622352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Northumberland to Rural as a Region</v>
      </c>
      <c r="G63" s="70"/>
      <c r="H63" s="71"/>
      <c r="I63" s="22">
        <f>100*((I60-I61)/I61)</f>
        <v>11.19104769286773</v>
      </c>
      <c r="J63" s="22">
        <f t="shared" ref="J63:L63" si="11">100*((J60-J61)/J61)</f>
        <v>23.177032858223331</v>
      </c>
      <c r="K63" s="22">
        <f t="shared" si="11"/>
        <v>15.803243110869358</v>
      </c>
      <c r="L63" s="22">
        <f t="shared" si="11"/>
        <v>14.595750539591679</v>
      </c>
      <c r="M63" s="22" t="e">
        <f t="shared" ref="M63:M64" si="12">(M60-M61)</f>
        <v>#N/A</v>
      </c>
      <c r="N63" s="22">
        <f t="shared" ref="N63" si="13">100*((N60-N61)/N61)</f>
        <v>23.576395434352072</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Northumberland</v>
      </c>
      <c r="G68" s="13"/>
      <c r="H68" s="14"/>
      <c r="I68" s="15">
        <f>VLOOKUP(F68,Cycle!AO3:AW363,4,FALSE)</f>
        <v>68.279321957150898</v>
      </c>
      <c r="J68" s="16">
        <f>VLOOKUP(F68,Cycle!AO3:AW363,5,FALSE)</f>
        <v>68.234122823863501</v>
      </c>
      <c r="K68" s="16">
        <f>VLOOKUP(F68,Cycle!AO3:AW363,6,FALSE)</f>
        <v>68.321504154099401</v>
      </c>
      <c r="L68" s="16">
        <f>VLOOKUP(F68,Cycle!AO3:AW363,7,FALSE)</f>
        <v>69.398272094003005</v>
      </c>
      <c r="M68" s="16" t="e">
        <v>#N/A</v>
      </c>
      <c r="N68" s="16">
        <f>VLOOKUP(F68,Cycle!AO3:AW363,9,FALSE)</f>
        <v>68.552920228512207</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Northumberland to Rural as a Region</v>
      </c>
      <c r="G71" s="70"/>
      <c r="H71" s="71"/>
      <c r="I71" s="22">
        <f>100*((I68-I69)/I69)</f>
        <v>2.1645106075606813</v>
      </c>
      <c r="J71" s="22">
        <f t="shared" ref="J71:L71" si="16">100*((J68-J69)/J69)</f>
        <v>4.1862042658075023</v>
      </c>
      <c r="K71" s="22">
        <f t="shared" si="16"/>
        <v>3.8179436725908094</v>
      </c>
      <c r="L71" s="22">
        <f t="shared" si="16"/>
        <v>10.908164764839819</v>
      </c>
      <c r="M71" s="22" t="e">
        <f t="shared" ref="M71:M72" si="17">(M68-M69)</f>
        <v>#N/A</v>
      </c>
      <c r="N71" s="22">
        <f t="shared" ref="N71" si="18">100*((N68-N69)/N69)</f>
        <v>11.819772199005831</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p4yJWWG+I73iPQJTieUeTawmxFWu7ijXucZeJxUuF3AwKKqGgKtt0Q7p6cfhCpqk6T5nF6ybsmgTLocJgPZliQ==" saltValue="KZnf/ARNG65/CsZyD8SgI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2022-08-26T09:13:33Z</dcterms:modified>
</cp:coreProperties>
</file>