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FB917CE8-C4F3-4E2F-98EE-5C92DDE7B82F}" xr6:coauthVersionLast="47" xr6:coauthVersionMax="47" xr10:uidLastSave="{9A188B39-1528-4EC5-B3AA-8528276E0BF9}"/>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<sst xmlns="http://schemas.openxmlformats.org/spreadsheetml/2006/main" count="16930" uniqueCount="1319">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</sst>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Rother</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17.800954190907198</c:v>
                </c:pt>
                <c:pt idx="1">
                  <c:v>17.940908426426301</c:v>
                </c:pt>
                <c:pt idx="2">
                  <c:v>17.122906654544501</c:v>
                </c:pt>
                <c:pt idx="3">
                  <c:v>16.373936861411199</c:v>
                </c:pt>
                <c:pt idx="4">
                  <c:v>#N/A</c:v>
                </c:pt>
                <c:pt idx="5">
                  <c:v>15.2434179890754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Rother</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79.059033024908302</c:v>
                </c:pt>
                <c:pt idx="1">
                  <c:v>74.658131521948206</c:v>
                </c:pt>
                <c:pt idx="2">
                  <c:v>74.665384598737504</c:v>
                </c:pt>
                <c:pt idx="3">
                  <c:v>75.688753403019803</c:v>
                </c:pt>
                <c:pt idx="4">
                  <c:v>#N/A</c:v>
                </c:pt>
                <c:pt idx="5">
                  <c:v>74.597212019964005</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Rother</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26.824858329907102</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Rother</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120</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Rother</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10.2101044920565</c:v>
                </c:pt>
                <c:pt idx="1">
                  <c:v>10.0301243165282</c:v>
                </c:pt>
                <c:pt idx="2">
                  <c:v>9.6223369222617894</c:v>
                </c:pt>
                <c:pt idx="3">
                  <c:v>9.3704037032646905</c:v>
                </c:pt>
                <c:pt idx="4">
                  <c:v>#N/A</c:v>
                </c:pt>
                <c:pt idx="5">
                  <c:v>8.8199168075297294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Rother</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50.751149427812102</c:v>
                </c:pt>
                <c:pt idx="1">
                  <c:v>48.354645305604301</c:v>
                </c:pt>
                <c:pt idx="2">
                  <c:v>49.785290718550797</c:v>
                </c:pt>
                <c:pt idx="3">
                  <c:v>52.026512497039597</c:v>
                </c:pt>
                <c:pt idx="4">
                  <c:v>#N/A</c:v>
                </c:pt>
                <c:pt idx="5">
                  <c:v>48.364929407544203</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Rother</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15.937253415635601</c:v>
                </c:pt>
                <c:pt idx="1">
                  <c:v>15.8795103758557</c:v>
                </c:pt>
                <c:pt idx="2">
                  <c:v>14.3040898563469</c:v>
                </c:pt>
                <c:pt idx="3">
                  <c:v>14.0197354665703</c:v>
                </c:pt>
                <c:pt idx="4">
                  <c:v>#N/A</c:v>
                </c:pt>
                <c:pt idx="5">
                  <c:v>13.3652226665347</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Rother</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114.824105146397</c:v>
                </c:pt>
                <c:pt idx="1">
                  <c:v>114.636541922514</c:v>
                </c:pt>
                <c:pt idx="2">
                  <c:v>114.639289127819</c:v>
                </c:pt>
                <c:pt idx="3">
                  <c:v>115.02598500950199</c:v>
                </c:pt>
                <c:pt idx="4">
                  <c:v>#N/A</c:v>
                </c:pt>
                <c:pt idx="5">
                  <c:v>114.99306549113901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548640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22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Rother across all modes of transport to nearest employment centre with 500 to 4999 jobs reduces in the period 2014 to 2019 such that for all modes of transport it is below the rural situation in 2019. The travel time to nearest employment centre with at least 5000 jobs for all modes of transport in Rother is significantly more than the rural situation with walking in 2019 being at the maximum level of 120 minutes and cycling being over 100 minutes for all years over the period 2014 to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218</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Rother</v>
      </c>
      <c r="G12" s="13"/>
      <c r="H12" s="14"/>
      <c r="I12" s="15">
        <f>VLOOKUP(F12,PT!AA3:AI363,4,FALSE)</f>
        <v>17.800954190907198</v>
      </c>
      <c r="J12" s="16">
        <f>VLOOKUP(F12,PT!AA3:AI363,5,FALSE)</f>
        <v>17.940908426426301</v>
      </c>
      <c r="K12" s="16">
        <f>VLOOKUP(F12,PT!AA3:AI363,6,FALSE)</f>
        <v>17.122906654544501</v>
      </c>
      <c r="L12" s="16">
        <f>VLOOKUP(F12,PT!AA3:AI363,7,FALSE)</f>
        <v>16.373936861411199</v>
      </c>
      <c r="M12" s="16" t="e">
        <v>#N/A</v>
      </c>
      <c r="N12" s="16">
        <f>VLOOKUP(F12,PT!AA3:AI363,9,FALSE)</f>
        <v>15.2434179890754</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Rother to Rural as a Region</v>
      </c>
      <c r="G15" s="70"/>
      <c r="H15" s="71"/>
      <c r="I15" s="22">
        <f>100*((I12-I13)/I13)</f>
        <v>-2.6320199197604519</v>
      </c>
      <c r="J15" s="22">
        <f t="shared" ref="J15:N16" si="0">100*((J12-J13)/J13)</f>
        <v>-3.9995685900657487</v>
      </c>
      <c r="K15" s="22">
        <f t="shared" si="0"/>
        <v>-12.279337814553248</v>
      </c>
      <c r="L15" s="22">
        <f t="shared" si="0"/>
        <v>-3.6193118663505559</v>
      </c>
      <c r="M15" s="22" t="e">
        <f t="shared" si="0"/>
        <v>#N/A</v>
      </c>
      <c r="N15" s="22">
        <f t="shared" si="0"/>
        <v>-8.3571950411105789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Rother</v>
      </c>
      <c r="G20" s="13"/>
      <c r="H20" s="14"/>
      <c r="I20" s="15">
        <f>VLOOKUP(F20,PT!AO3:AW363,4,FALSE)</f>
        <v>79.059033024908302</v>
      </c>
      <c r="J20" s="16">
        <f>VLOOKUP(F20,PT!AO3:AW363,5,FALSE)</f>
        <v>74.658131521948206</v>
      </c>
      <c r="K20" s="16">
        <f>VLOOKUP(F20,PT!AO3:AW363,6,FALSE)</f>
        <v>74.665384598737504</v>
      </c>
      <c r="L20" s="16">
        <f>VLOOKUP(F20,PT!AO3:AW363,7,FALSE)</f>
        <v>75.688753403019803</v>
      </c>
      <c r="M20" s="16" t="e">
        <v>#N/A</v>
      </c>
      <c r="N20" s="16">
        <f>VLOOKUP(F20,PT!AO3:AW363,9,FALSE)</f>
        <v>74.597212019964005</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Rother to Rural as a Region</v>
      </c>
      <c r="G23" s="70"/>
      <c r="H23" s="71"/>
      <c r="I23" s="22">
        <f>100*((I20-I21)/I21)</f>
        <v>45.413798996264973</v>
      </c>
      <c r="J23" s="22">
        <f t="shared" ref="J23:N23" si="1">100*((J20-J21)/J21)</f>
        <v>35.076912109281508</v>
      </c>
      <c r="K23" s="22">
        <f t="shared" si="1"/>
        <v>35.788934237305256</v>
      </c>
      <c r="L23" s="22">
        <f t="shared" si="1"/>
        <v>38.227594214567034</v>
      </c>
      <c r="M23" s="22" t="e">
        <f t="shared" si="1"/>
        <v>#N/A</v>
      </c>
      <c r="N23" s="22">
        <f t="shared" si="1"/>
        <v>37.686758024534669</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Rother</v>
      </c>
      <c r="G28" s="13"/>
      <c r="H28" s="14"/>
      <c r="I28" s="15">
        <f>VLOOKUP(F28,Walk!AA3:AI363,4,FALSE)</f>
        <v>26.824858329907102</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Rother to Rural as a Region</v>
      </c>
      <c r="G31" s="70"/>
      <c r="H31" s="71"/>
      <c r="I31" s="22">
        <f>100*((I28-I29)/I29)</f>
        <v>5.6284268605317305</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Rother</v>
      </c>
      <c r="G36" s="13"/>
      <c r="H36" s="14"/>
      <c r="I36" s="15">
        <f>VLOOKUP(F36,Walk!AO3:AR363,4,FALSE)</f>
        <v>120</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Rother to Rural as a Region</v>
      </c>
      <c r="G39" s="70"/>
      <c r="H39" s="71"/>
      <c r="I39" s="22">
        <f>100*((I36-I37)/I37)</f>
        <v>19.668102386818404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Rother</v>
      </c>
      <c r="G44" s="13"/>
      <c r="H44" s="14"/>
      <c r="I44" s="15">
        <f>VLOOKUP(F44,Car!AA3:AI363,4,FALSE)</f>
        <v>10.2101044920565</v>
      </c>
      <c r="J44" s="16">
        <f>VLOOKUP(F44,Car!AA3:AI363,5,FALSE)</f>
        <v>10.0301243165282</v>
      </c>
      <c r="K44" s="16">
        <f>VLOOKUP(F44,Car!AA3:AI363,6,FALSE)</f>
        <v>9.6223369222617894</v>
      </c>
      <c r="L44" s="16">
        <f>VLOOKUP(F44,Car!AA3:AI363,7,FALSE)</f>
        <v>9.3704037032646905</v>
      </c>
      <c r="M44" s="16" t="e">
        <v>#N/A</v>
      </c>
      <c r="N44" s="16">
        <f>VLOOKUP(F44,Car!AA3:AI363,9,FALSE)</f>
        <v>8.8199168075297294</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Rother to Rural as a Region</v>
      </c>
      <c r="G47" s="70"/>
      <c r="H47" s="71"/>
      <c r="I47" s="22">
        <f>100*((I44-I45)/I45)</f>
        <v>4.2488331350252713</v>
      </c>
      <c r="J47" s="22">
        <f t="shared" ref="J47:L47" si="3">100*((J44-J45)/J45)</f>
        <v>3.0425659490133481</v>
      </c>
      <c r="K47" s="22">
        <f t="shared" si="3"/>
        <v>-5.9608872457702757</v>
      </c>
      <c r="L47" s="22">
        <f t="shared" si="3"/>
        <v>-0.46747864717117071</v>
      </c>
      <c r="M47" s="22" t="e">
        <v>#N/A</v>
      </c>
      <c r="N47" s="22">
        <f t="shared" ref="N47" si="4">100*((N44-N45)/N45)</f>
        <v>-2.8348571958896227</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Rother</v>
      </c>
      <c r="G52" s="13"/>
      <c r="H52" s="14"/>
      <c r="I52" s="15">
        <f>VLOOKUP(F52,Car!AO3:AW363,4,FALSE)</f>
        <v>50.751149427812102</v>
      </c>
      <c r="J52" s="16">
        <f>VLOOKUP(F52,Car!AO3:AW363,5,FALSE)</f>
        <v>48.354645305604301</v>
      </c>
      <c r="K52" s="16">
        <f>VLOOKUP(F52,Car!AO3:AW363,6,FALSE)</f>
        <v>49.785290718550797</v>
      </c>
      <c r="L52" s="16">
        <f>VLOOKUP(F52,Car!AO3:AW363,7,FALSE)</f>
        <v>52.026512497039597</v>
      </c>
      <c r="M52" s="16" t="e">
        <v>#N/A</v>
      </c>
      <c r="N52" s="16">
        <f>VLOOKUP(F52,Car!AO3:AW363,9,FALSE)</f>
        <v>48.364929407544203</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Rother to Rural as a Region</v>
      </c>
      <c r="G55" s="70"/>
      <c r="H55" s="71"/>
      <c r="I55" s="22">
        <f>100*((I52-I53)/I53)</f>
        <v>86.435606755232271</v>
      </c>
      <c r="J55" s="22">
        <f t="shared" ref="J55:L55" si="7">100*((J52-J53)/J53)</f>
        <v>75.766547838010865</v>
      </c>
      <c r="K55" s="22">
        <f t="shared" si="7"/>
        <v>76.954386692961279</v>
      </c>
      <c r="L55" s="22">
        <f t="shared" si="7"/>
        <v>92.208679524434331</v>
      </c>
      <c r="M55" s="22" t="e">
        <f t="shared" ref="M55:N55" si="8">100*((M52-M53)/M53)</f>
        <v>#N/A</v>
      </c>
      <c r="N55" s="22">
        <f t="shared" si="8"/>
        <v>80.519640219675694</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Rother</v>
      </c>
      <c r="G60" s="13"/>
      <c r="H60" s="14"/>
      <c r="I60" s="15">
        <f>VLOOKUP(F60,Cycle!AA3:AI363,4,FALSE)</f>
        <v>15.937253415635601</v>
      </c>
      <c r="J60" s="16">
        <f>VLOOKUP(F60,Cycle!AA3:AI363,5,FALSE)</f>
        <v>15.8795103758557</v>
      </c>
      <c r="K60" s="16">
        <f>VLOOKUP(F60,Cycle!AA3:AI363,6,FALSE)</f>
        <v>14.3040898563469</v>
      </c>
      <c r="L60" s="16">
        <f>VLOOKUP(F60,Cycle!AA3:AI363,7,FALSE)</f>
        <v>14.0197354665703</v>
      </c>
      <c r="M60" s="16" t="e">
        <v>#N/A</v>
      </c>
      <c r="N60" s="16">
        <f>VLOOKUP(F60,Cycle!AA3:AI363,9,FALSE)</f>
        <v>13.3652226665347</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Rother to Rural as a Region</v>
      </c>
      <c r="G63" s="70"/>
      <c r="H63" s="71"/>
      <c r="I63" s="22">
        <f>100*((I60-I61)/I61)</f>
        <v>3.9827632292152533</v>
      </c>
      <c r="J63" s="22">
        <f t="shared" ref="J63:L63" si="11">100*((J60-J61)/J61)</f>
        <v>4.235137504131222</v>
      </c>
      <c r="K63" s="22">
        <f t="shared" si="11"/>
        <v>-7.2734030233908786</v>
      </c>
      <c r="L63" s="22">
        <f t="shared" si="11"/>
        <v>1.0237622355595808</v>
      </c>
      <c r="M63" s="22" t="e">
        <f t="shared" ref="M63:M64" si="12">(M60-M61)</f>
        <v>#N/A</v>
      </c>
      <c r="N63" s="22">
        <f t="shared" ref="N63" si="13">100*((N60-N61)/N61)</f>
        <v>-0.17842341464432021</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Rother</v>
      </c>
      <c r="G68" s="13"/>
      <c r="H68" s="14"/>
      <c r="I68" s="15">
        <f>VLOOKUP(F68,Cycle!AO3:AW363,4,FALSE)</f>
        <v>114.824105146397</v>
      </c>
      <c r="J68" s="16">
        <f>VLOOKUP(F68,Cycle!AO3:AW363,5,FALSE)</f>
        <v>114.636541922514</v>
      </c>
      <c r="K68" s="16">
        <f>VLOOKUP(F68,Cycle!AO3:AW363,6,FALSE)</f>
        <v>114.639289127819</v>
      </c>
      <c r="L68" s="16">
        <f>VLOOKUP(F68,Cycle!AO3:AW363,7,FALSE)</f>
        <v>115.02598500950199</v>
      </c>
      <c r="M68" s="16" t="e">
        <v>#N/A</v>
      </c>
      <c r="N68" s="16">
        <f>VLOOKUP(F68,Cycle!AO3:AW363,9,FALSE)</f>
        <v>114.99306549113901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Rother to Rural as a Region</v>
      </c>
      <c r="G71" s="70"/>
      <c r="H71" s="71"/>
      <c r="I71" s="22">
        <f>100*((I68-I69)/I69)</f>
        <v>71.808216191639502</v>
      </c>
      <c r="J71" s="22">
        <f t="shared" ref="J71:L71" si="16">100*((J68-J69)/J69)</f>
        <v>75.037733010731031</v>
      </c>
      <c r="K71" s="22">
        <f t="shared" si="16"/>
        <v>74.200135209166774</v>
      </c>
      <c r="L71" s="22">
        <f t="shared" si="16"/>
        <v>83.827644590221084</v>
      </c>
      <c r="M71" s="22" t="e">
        <f t="shared" ref="M71:M72" si="17">(M68-M69)</f>
        <v>#N/A</v>
      </c>
      <c r="N71" s="22">
        <f t="shared" ref="N71" si="18">100*((N68-N69)/N69)</f>
        <v>87.570395904687899</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YqU01EyY8xZCgp+7W/ZuCLammlebwd7WCC7Dqo0p770QKZPzPwymZgbUi0I31Er09zz91aV9m4UBOLqT3bBk0A==" saltValue="5f7KtlRQITGntfSFu5O2y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2022-08-26T08:32:37Z</dcterms:modified>
</cp:coreProperties>
</file>