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61F1605F-80C5-44BC-A348-73E970CA7C4C}" xr6:coauthVersionLast="47" xr6:coauthVersionMax="47" xr10:uidLastSave="{060D1E34-478E-4410-B9CA-950CEFF9C26B}"/>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<sst xmlns="http://schemas.openxmlformats.org/spreadsheetml/2006/main" count="16930" uniqueCount="1319">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</sst>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14.669188900729999</c:v>
                </c:pt>
                <c:pt idx="1">
                  <c:v>14.084821176035399</c:v>
                </c:pt>
                <c:pt idx="2">
                  <c:v>14.513597407076199</c:v>
                </c:pt>
                <c:pt idx="3">
                  <c:v>16.172985458352699</c:v>
                </c:pt>
                <c:pt idx="4">
                  <c:v>#N/A</c:v>
                </c:pt>
                <c:pt idx="5">
                  <c:v>12.9023955224615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22.2236328150987</c:v>
                </c:pt>
                <c:pt idx="1">
                  <c:v>30.896256513079202</c:v>
                </c:pt>
                <c:pt idx="2">
                  <c:v>30.9726581856502</c:v>
                </c:pt>
                <c:pt idx="3">
                  <c:v>29.538406512604698</c:v>
                </c:pt>
                <c:pt idx="4">
                  <c:v>#N/A</c:v>
                </c:pt>
                <c:pt idx="5">
                  <c:v>28.152048464779099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Rugby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17.093253950141701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Rugby</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48.335377880242497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Rugby</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8.8171502248030595</c:v>
                </c:pt>
                <c:pt idx="1">
                  <c:v>8.4876832651798608</c:v>
                </c:pt>
                <c:pt idx="2">
                  <c:v>8.9823878911550494</c:v>
                </c:pt>
                <c:pt idx="3">
                  <c:v>9.0610863190443798</c:v>
                </c:pt>
                <c:pt idx="4">
                  <c:v>#N/A</c:v>
                </c:pt>
                <c:pt idx="5">
                  <c:v>7.8594583765838504</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Rugby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11.607908022846299</c:v>
                </c:pt>
                <c:pt idx="1">
                  <c:v>13.4624272850489</c:v>
                </c:pt>
                <c:pt idx="2">
                  <c:v>14.3005688747054</c:v>
                </c:pt>
                <c:pt idx="3">
                  <c:v>13.8642910277614</c:v>
                </c:pt>
                <c:pt idx="4">
                  <c:v>#N/A</c:v>
                </c:pt>
                <c:pt idx="5">
                  <c:v>12.3722581508197</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Rugby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11.840611600885699</c:v>
                </c:pt>
                <c:pt idx="1">
                  <c:v>11.648762603559501</c:v>
                </c:pt>
                <c:pt idx="2">
                  <c:v>11.9000476287714</c:v>
                </c:pt>
                <c:pt idx="3">
                  <c:v>12.736920819827301</c:v>
                </c:pt>
                <c:pt idx="4">
                  <c:v>#N/A</c:v>
                </c:pt>
                <c:pt idx="5">
                  <c:v>10.658047059008499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Rugby</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18.152336716877301</c:v>
                </c:pt>
                <c:pt idx="1">
                  <c:v>22.213206945540101</c:v>
                </c:pt>
                <c:pt idx="2">
                  <c:v>21.981160433540001</c:v>
                </c:pt>
                <c:pt idx="3">
                  <c:v>20.964387797992899</c:v>
                </c:pt>
                <c:pt idx="4">
                  <c:v>#N/A</c:v>
                </c:pt>
                <c:pt idx="5">
                  <c:v>20.731126452873902</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548640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22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Rugby across all modes of transport to nearest employment centre with 500 to 4999 jobs sits just above or in line with the England situation depending on the transport, and is fairly static in the period 2014 to 2019.  Where the destination is nearest employment centre with at least 5000 jobs, the travel time is consistently below the average England situation and markedly below 'Rural as a Region'.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220</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Rugby</v>
      </c>
      <c r="G12" s="13"/>
      <c r="H12" s="14"/>
      <c r="I12" s="15">
        <f>VLOOKUP(F12,PT!AA3:AI363,4,FALSE)</f>
        <v>14.669188900729999</v>
      </c>
      <c r="J12" s="16">
        <f>VLOOKUP(F12,PT!AA3:AI363,5,FALSE)</f>
        <v>14.084821176035399</v>
      </c>
      <c r="K12" s="16">
        <f>VLOOKUP(F12,PT!AA3:AI363,6,FALSE)</f>
        <v>14.513597407076199</v>
      </c>
      <c r="L12" s="16">
        <f>VLOOKUP(F12,PT!AA3:AI363,7,FALSE)</f>
        <v>16.172985458352699</v>
      </c>
      <c r="M12" s="16" t="e">
        <v>#N/A</v>
      </c>
      <c r="N12" s="16">
        <f>VLOOKUP(F12,PT!AA3:AI363,9,FALSE)</f>
        <v>12.9023955224615</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Rugby to Rural as a Region</v>
      </c>
      <c r="G15" s="70"/>
      <c r="H15" s="71"/>
      <c r="I15" s="22">
        <f>100*((I12-I13)/I13)</f>
        <v>-19.762206151334517</v>
      </c>
      <c r="J15" s="22">
        <f t="shared" ref="J15:N16" si="0">100*((J12-J13)/J13)</f>
        <v>-24.633197099456233</v>
      </c>
      <c r="K15" s="22">
        <f t="shared" si="0"/>
        <v>-25.646830825664217</v>
      </c>
      <c r="L15" s="22">
        <f t="shared" si="0"/>
        <v>-4.8021571815688642</v>
      </c>
      <c r="M15" s="22" t="e">
        <f t="shared" si="0"/>
        <v>#N/A</v>
      </c>
      <c r="N15" s="22">
        <f t="shared" si="0"/>
        <v>-22.43132628031363</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Rugby</v>
      </c>
      <c r="G20" s="13"/>
      <c r="H20" s="14"/>
      <c r="I20" s="15">
        <f>VLOOKUP(F20,PT!AO3:AW363,4,FALSE)</f>
        <v>22.2236328150987</v>
      </c>
      <c r="J20" s="16">
        <f>VLOOKUP(F20,PT!AO3:AW363,5,FALSE)</f>
        <v>30.896256513079202</v>
      </c>
      <c r="K20" s="16">
        <f>VLOOKUP(F20,PT!AO3:AW363,6,FALSE)</f>
        <v>30.9726581856502</v>
      </c>
      <c r="L20" s="16">
        <f>VLOOKUP(F20,PT!AO3:AW363,7,FALSE)</f>
        <v>29.538406512604698</v>
      </c>
      <c r="M20" s="16" t="e">
        <v>#N/A</v>
      </c>
      <c r="N20" s="16">
        <f>VLOOKUP(F20,PT!AO3:AW363,9,FALSE)</f>
        <v>28.152048464779099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Rugby to Rural as a Region</v>
      </c>
      <c r="G23" s="70"/>
      <c r="H23" s="71"/>
      <c r="I23" s="22">
        <f>100*((I20-I21)/I21)</f>
        <v>-59.12392611577468</v>
      </c>
      <c r="J23" s="22">
        <f t="shared" ref="J23:N23" si="1">100*((J20-J21)/J21)</f>
        <v>-44.100249491294647</v>
      </c>
      <c r="K23" s="22">
        <f t="shared" si="1"/>
        <v>-43.672100959124997</v>
      </c>
      <c r="L23" s="22">
        <f t="shared" si="1"/>
        <v>-46.055091600883159</v>
      </c>
      <c r="M23" s="22" t="e">
        <f t="shared" si="1"/>
        <v>#N/A</v>
      </c>
      <c r="N23" s="22">
        <f t="shared" si="1"/>
        <v>-48.038751316501511</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Rugby</v>
      </c>
      <c r="G28" s="13"/>
      <c r="H28" s="14"/>
      <c r="I28" s="15">
        <f>VLOOKUP(F28,Walk!AA3:AI363,4,FALSE)</f>
        <v>17.093253950141701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Rugby to Rural as a Region</v>
      </c>
      <c r="G31" s="70"/>
      <c r="H31" s="71"/>
      <c r="I31" s="22">
        <f>100*((I28-I29)/I29)</f>
        <v>-32.691777810135015</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Rugby</v>
      </c>
      <c r="G36" s="13"/>
      <c r="H36" s="14"/>
      <c r="I36" s="15">
        <f>VLOOKUP(F36,Walk!AO3:AR363,4,FALSE)</f>
        <v>48.335377880242497</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Rugby to Rural as a Region</v>
      </c>
      <c r="G39" s="70"/>
      <c r="H39" s="71"/>
      <c r="I39" s="22">
        <f>100*((I36-I37)/I37)</f>
        <v>-51.798308757679855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Rugby</v>
      </c>
      <c r="G44" s="13"/>
      <c r="H44" s="14"/>
      <c r="I44" s="15">
        <f>VLOOKUP(F44,Car!AA3:AI363,4,FALSE)</f>
        <v>8.8171502248030595</v>
      </c>
      <c r="J44" s="16">
        <f>VLOOKUP(F44,Car!AA3:AI363,5,FALSE)</f>
        <v>8.4876832651798608</v>
      </c>
      <c r="K44" s="16">
        <f>VLOOKUP(F44,Car!AA3:AI363,6,FALSE)</f>
        <v>8.9823878911550494</v>
      </c>
      <c r="L44" s="16">
        <f>VLOOKUP(F44,Car!AA3:AI363,7,FALSE)</f>
        <v>9.0610863190443798</v>
      </c>
      <c r="M44" s="16" t="e">
        <v>#N/A</v>
      </c>
      <c r="N44" s="16">
        <f>VLOOKUP(F44,Car!AA3:AI363,9,FALSE)</f>
        <v>7.8594583765838504</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Rugby to Rural as a Region</v>
      </c>
      <c r="G47" s="70"/>
      <c r="H47" s="71"/>
      <c r="I47" s="22">
        <f>100*((I44-I45)/I45)</f>
        <v>-9.9737301193079464</v>
      </c>
      <c r="J47" s="22">
        <f t="shared" ref="J47:L47" si="3">100*((J44-J45)/J45)</f>
        <v>-12.803407514557916</v>
      </c>
      <c r="K47" s="22">
        <f t="shared" si="3"/>
        <v>-12.215110058731293</v>
      </c>
      <c r="L47" s="22">
        <f t="shared" si="3"/>
        <v>-3.7530509794478326</v>
      </c>
      <c r="M47" s="22" t="e">
        <v>#N/A</v>
      </c>
      <c r="N47" s="22">
        <f t="shared" ref="N47" si="4">100*((N44-N45)/N45)</f>
        <v>-13.415805138686141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Rugby</v>
      </c>
      <c r="G52" s="13"/>
      <c r="H52" s="14"/>
      <c r="I52" s="15">
        <f>VLOOKUP(F52,Car!AO3:AW363,4,FALSE)</f>
        <v>11.607908022846299</v>
      </c>
      <c r="J52" s="16">
        <f>VLOOKUP(F52,Car!AO3:AW363,5,FALSE)</f>
        <v>13.4624272850489</v>
      </c>
      <c r="K52" s="16">
        <f>VLOOKUP(F52,Car!AO3:AW363,6,FALSE)</f>
        <v>14.3005688747054</v>
      </c>
      <c r="L52" s="16">
        <f>VLOOKUP(F52,Car!AO3:AW363,7,FALSE)</f>
        <v>13.8642910277614</v>
      </c>
      <c r="M52" s="16" t="e">
        <v>#N/A</v>
      </c>
      <c r="N52" s="16">
        <f>VLOOKUP(F52,Car!AO3:AW363,9,FALSE)</f>
        <v>12.3722581508197</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Rugby to Rural as a Region</v>
      </c>
      <c r="G55" s="70"/>
      <c r="H55" s="71"/>
      <c r="I55" s="22">
        <f>100*((I52-I53)/I53)</f>
        <v>-57.358061841012876</v>
      </c>
      <c r="J55" s="22">
        <f t="shared" ref="J55:L55" si="7">100*((J52-J53)/J53)</f>
        <v>-51.064797302131325</v>
      </c>
      <c r="K55" s="22">
        <f t="shared" si="7"/>
        <v>-49.170761924645696</v>
      </c>
      <c r="L55" s="22">
        <f t="shared" si="7"/>
        <v>-48.779248442991154</v>
      </c>
      <c r="M55" s="22" t="e">
        <f t="shared" ref="M55:N55" si="8">100*((M52-M53)/M53)</f>
        <v>#N/A</v>
      </c>
      <c r="N55" s="22">
        <f t="shared" si="8"/>
        <v>-53.821175437453647</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Rugby</v>
      </c>
      <c r="G60" s="13"/>
      <c r="H60" s="14"/>
      <c r="I60" s="15">
        <f>VLOOKUP(F60,Cycle!AA3:AI363,4,FALSE)</f>
        <v>11.840611600885699</v>
      </c>
      <c r="J60" s="16">
        <f>VLOOKUP(F60,Cycle!AA3:AI363,5,FALSE)</f>
        <v>11.648762603559501</v>
      </c>
      <c r="K60" s="16">
        <f>VLOOKUP(F60,Cycle!AA3:AI363,6,FALSE)</f>
        <v>11.9000476287714</v>
      </c>
      <c r="L60" s="16">
        <f>VLOOKUP(F60,Cycle!AA3:AI363,7,FALSE)</f>
        <v>12.736920819827301</v>
      </c>
      <c r="M60" s="16" t="e">
        <v>#N/A</v>
      </c>
      <c r="N60" s="16">
        <f>VLOOKUP(F60,Cycle!AA3:AI363,9,FALSE)</f>
        <v>10.658047059008499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Rugby to Rural as a Region</v>
      </c>
      <c r="G63" s="70"/>
      <c r="H63" s="71"/>
      <c r="I63" s="22">
        <f>100*((I60-I61)/I61)</f>
        <v>-22.745815701463247</v>
      </c>
      <c r="J63" s="22">
        <f t="shared" ref="J63:L63" si="11">100*((J60-J61)/J61)</f>
        <v>-23.536032094467149</v>
      </c>
      <c r="K63" s="22">
        <f t="shared" si="11"/>
        <v>-22.857662979100766</v>
      </c>
      <c r="L63" s="22">
        <f t="shared" si="11"/>
        <v>-8.2199757917286984</v>
      </c>
      <c r="M63" s="22" t="e">
        <f t="shared" ref="M63:M64" si="12">(M60-M61)</f>
        <v>#N/A</v>
      </c>
      <c r="N63" s="22">
        <f t="shared" ref="N63" si="13">100*((N60-N61)/N61)</f>
        <v>-20.397655370526817</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Rugby</v>
      </c>
      <c r="G68" s="13"/>
      <c r="H68" s="14"/>
      <c r="I68" s="15">
        <f>VLOOKUP(F68,Cycle!AO3:AW363,4,FALSE)</f>
        <v>18.152336716877301</v>
      </c>
      <c r="J68" s="16">
        <f>VLOOKUP(F68,Cycle!AO3:AW363,5,FALSE)</f>
        <v>22.213206945540101</v>
      </c>
      <c r="K68" s="16">
        <f>VLOOKUP(F68,Cycle!AO3:AW363,6,FALSE)</f>
        <v>21.981160433540001</v>
      </c>
      <c r="L68" s="16">
        <f>VLOOKUP(F68,Cycle!AO3:AW363,7,FALSE)</f>
        <v>20.964387797992899</v>
      </c>
      <c r="M68" s="16" t="e">
        <v>#N/A</v>
      </c>
      <c r="N68" s="16">
        <f>VLOOKUP(F68,Cycle!AO3:AW363,9,FALSE)</f>
        <v>20.731126452873902</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Rugby to Rural as a Region</v>
      </c>
      <c r="G71" s="70"/>
      <c r="H71" s="71"/>
      <c r="I71" s="22">
        <f>100*((I68-I69)/I69)</f>
        <v>-72.839147432845891</v>
      </c>
      <c r="J71" s="22">
        <f t="shared" ref="J71:L71" si="16">100*((J68-J69)/J69)</f>
        <v>-66.082809883835537</v>
      </c>
      <c r="K71" s="22">
        <f t="shared" si="16"/>
        <v>-66.598527008417591</v>
      </c>
      <c r="L71" s="22">
        <f t="shared" si="16"/>
        <v>-66.495970203057581</v>
      </c>
      <c r="M71" s="22" t="e">
        <f t="shared" ref="M71:M72" si="17">(M68-M69)</f>
        <v>#N/A</v>
      </c>
      <c r="N71" s="22">
        <f t="shared" ref="N71" si="18">100*((N68-N69)/N69)</f>
        <v>-66.184520956045432</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oKyZPKv8NAraxGlnMpkJnkzfhal1h2Q5/IqLttJxv1yYh9R7SZtcAnzc6FeqTTlnlhNK4OpZKJKIYIffQw3OWA==" saltValue="1at8xczhWmq5LAiaTyFR8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2022-08-26T08:24:00Z</dcterms:modified>
</cp:coreProperties>
</file>