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8" documentId="8_{929A2BA4-D900-4CE1-BB97-A3E261325046}" xr6:coauthVersionLast="47" xr6:coauthVersionMax="47" xr10:uidLastSave="{A38D9B6E-810F-449D-8DED-A14E19B1DC0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<sst xmlns="http://schemas.openxmlformats.org/spreadsheetml/2006/main" count="16930" uniqueCount="1319">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</sst>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29.4514443862744</c:v>
                </c:pt>
                <c:pt idx="1">
                  <c:v>28.889918705899198</c:v>
                </c:pt>
                <c:pt idx="2">
                  <c:v>28.7083232660625</c:v>
                </c:pt>
                <c:pt idx="3">
                  <c:v>25.919033860958798</c:v>
                </c:pt>
                <c:pt idx="4">
                  <c:v>#N/A</c:v>
                </c:pt>
                <c:pt idx="5">
                  <c:v>26.941579966694199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85.813467860070503</c:v>
                </c:pt>
                <c:pt idx="1">
                  <c:v>85.652259296397702</c:v>
                </c:pt>
                <c:pt idx="2">
                  <c:v>86.0620585779686</c:v>
                </c:pt>
                <c:pt idx="3">
                  <c:v>86.619941811620293</c:v>
                </c:pt>
                <c:pt idx="4">
                  <c:v>#N/A</c:v>
                </c:pt>
                <c:pt idx="5">
                  <c:v>88.096345363585399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Ryedale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36.418084341811699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Ryedale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119.879938262804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11.6142170690425</c:v>
                </c:pt>
                <c:pt idx="1">
                  <c:v>11.5642164291638</c:v>
                </c:pt>
                <c:pt idx="2">
                  <c:v>11.567481740517101</c:v>
                </c:pt>
                <c:pt idx="3">
                  <c:v>10.293627645024101</c:v>
                </c:pt>
                <c:pt idx="4">
                  <c:v>#N/A</c:v>
                </c:pt>
                <c:pt idx="5">
                  <c:v>9.7051482331710606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Ryedale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41.848149084501699</c:v>
                </c:pt>
                <c:pt idx="1">
                  <c:v>41.837140914964699</c:v>
                </c:pt>
                <c:pt idx="2">
                  <c:v>41.967650429188403</c:v>
                </c:pt>
                <c:pt idx="3">
                  <c:v>38.686389669501303</c:v>
                </c:pt>
                <c:pt idx="4">
                  <c:v>#N/A</c:v>
                </c:pt>
                <c:pt idx="5">
                  <c:v>39.238165897523501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Ryedale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19.881948828286198</c:v>
                </c:pt>
                <c:pt idx="1">
                  <c:v>19.334063183291899</c:v>
                </c:pt>
                <c:pt idx="2">
                  <c:v>19.226162515389099</c:v>
                </c:pt>
                <c:pt idx="3">
                  <c:v>17.0911229640814</c:v>
                </c:pt>
                <c:pt idx="4">
                  <c:v>#N/A</c:v>
                </c:pt>
                <c:pt idx="5">
                  <c:v>16.4491042873418</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Ryedale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112.255765724355</c:v>
                </c:pt>
                <c:pt idx="1">
                  <c:v>112.14914757484701</c:v>
                </c:pt>
                <c:pt idx="2">
                  <c:v>112.15392359904899</c:v>
                </c:pt>
                <c:pt idx="3">
                  <c:v>108.027865290745</c:v>
                </c:pt>
                <c:pt idx="4">
                  <c:v>#N/A</c:v>
                </c:pt>
                <c:pt idx="5">
                  <c:v>107.534235130429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548640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22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Ryedale across all modes of transport to nearest employment centre with 500 to 4999 jobs is above that of 'Rural as a Region'.  Where the destination is nearest employment centre with at least 5000 jobs, the travel time is significant and reaches the maximum of 120 minutes for walking and is over 100 minutes for cycling, and is markedly greater than the average rural situation across all other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225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Ryedale</v>
      </c>
      <c r="G12" s="13"/>
      <c r="H12" s="14"/>
      <c r="I12" s="15">
        <f>VLOOKUP(F12,PT!AA3:AI363,4,FALSE)</f>
        <v>29.4514443862744</v>
      </c>
      <c r="J12" s="16">
        <f>VLOOKUP(F12,PT!AA3:AI363,5,FALSE)</f>
        <v>28.889918705899198</v>
      </c>
      <c r="K12" s="16">
        <f>VLOOKUP(F12,PT!AA3:AI363,6,FALSE)</f>
        <v>28.7083232660625</v>
      </c>
      <c r="L12" s="16">
        <f>VLOOKUP(F12,PT!AA3:AI363,7,FALSE)</f>
        <v>25.919033860958798</v>
      </c>
      <c r="M12" s="16" t="e">
        <v>#N/A</v>
      </c>
      <c r="N12" s="16">
        <f>VLOOKUP(F12,PT!AA3:AI363,9,FALSE)</f>
        <v>26.941579966694199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Ryedale to Rural as a Region</v>
      </c>
      <c r="G15" s="70"/>
      <c r="H15" s="71"/>
      <c r="I15" s="22">
        <f>100*((I12-I13)/I13)</f>
        <v>61.094041340876245</v>
      </c>
      <c r="J15" s="22">
        <f t="shared" ref="J15:N16" si="0">100*((J12-J13)/J13)</f>
        <v>54.587749585693778</v>
      </c>
      <c r="K15" s="22">
        <f t="shared" si="0"/>
        <v>47.07275919561809</v>
      </c>
      <c r="L15" s="22">
        <f t="shared" si="0"/>
        <v>52.565283500382932</v>
      </c>
      <c r="M15" s="22" t="e">
        <f t="shared" si="0"/>
        <v>#N/A</v>
      </c>
      <c r="N15" s="22">
        <f t="shared" si="0"/>
        <v>61.97167590244883</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Ryedale</v>
      </c>
      <c r="G20" s="13"/>
      <c r="H20" s="14"/>
      <c r="I20" s="15">
        <f>VLOOKUP(F20,PT!AO3:AW363,4,FALSE)</f>
        <v>85.813467860070503</v>
      </c>
      <c r="J20" s="16">
        <f>VLOOKUP(F20,PT!AO3:AW363,5,FALSE)</f>
        <v>85.652259296397702</v>
      </c>
      <c r="K20" s="16">
        <f>VLOOKUP(F20,PT!AO3:AW363,6,FALSE)</f>
        <v>86.0620585779686</v>
      </c>
      <c r="L20" s="16">
        <f>VLOOKUP(F20,PT!AO3:AW363,7,FALSE)</f>
        <v>86.619941811620293</v>
      </c>
      <c r="M20" s="16" t="e">
        <v>#N/A</v>
      </c>
      <c r="N20" s="16">
        <f>VLOOKUP(F20,PT!AO3:AW363,9,FALSE)</f>
        <v>88.096345363585399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Ryedale to Rural as a Region</v>
      </c>
      <c r="G23" s="70"/>
      <c r="H23" s="71"/>
      <c r="I23" s="22">
        <f>100*((I20-I21)/I21)</f>
        <v>57.837275376809608</v>
      </c>
      <c r="J23" s="22">
        <f t="shared" ref="J23:N23" si="1">100*((J20-J21)/J21)</f>
        <v>54.968286308365833</v>
      </c>
      <c r="K23" s="22">
        <f t="shared" si="1"/>
        <v>56.515301908302121</v>
      </c>
      <c r="L23" s="22">
        <f t="shared" si="1"/>
        <v>58.190822669149064</v>
      </c>
      <c r="M23" s="22" t="e">
        <f t="shared" si="1"/>
        <v>#N/A</v>
      </c>
      <c r="N23" s="22">
        <f t="shared" si="1"/>
        <v>62.602594097962005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Ryedale</v>
      </c>
      <c r="G28" s="13"/>
      <c r="H28" s="14"/>
      <c r="I28" s="15">
        <f>VLOOKUP(F28,Walk!AA3:AI363,4,FALSE)</f>
        <v>36.418084341811699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Ryedale to Rural as a Region</v>
      </c>
      <c r="G31" s="70"/>
      <c r="H31" s="71"/>
      <c r="I31" s="22">
        <f>100*((I28-I29)/I29)</f>
        <v>43.403738092101783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Ryedale</v>
      </c>
      <c r="G36" s="13"/>
      <c r="H36" s="14"/>
      <c r="I36" s="15">
        <f>VLOOKUP(F36,Walk!AO3:AR363,4,FALSE)</f>
        <v>119.879938262804</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Ryedale to Rural as a Region</v>
      </c>
      <c r="G39" s="70"/>
      <c r="H39" s="71"/>
      <c r="I39" s="22">
        <f>100*((I36-I37)/I37)</f>
        <v>19.548372717989153</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Ryedale</v>
      </c>
      <c r="G44" s="13"/>
      <c r="H44" s="14"/>
      <c r="I44" s="15">
        <f>VLOOKUP(F44,Car!AA3:AI363,4,FALSE)</f>
        <v>11.6142170690425</v>
      </c>
      <c r="J44" s="16">
        <f>VLOOKUP(F44,Car!AA3:AI363,5,FALSE)</f>
        <v>11.5642164291638</v>
      </c>
      <c r="K44" s="16">
        <f>VLOOKUP(F44,Car!AA3:AI363,6,FALSE)</f>
        <v>11.567481740517101</v>
      </c>
      <c r="L44" s="16">
        <f>VLOOKUP(F44,Car!AA3:AI363,7,FALSE)</f>
        <v>10.293627645024101</v>
      </c>
      <c r="M44" s="16" t="e">
        <v>#N/A</v>
      </c>
      <c r="N44" s="16">
        <f>VLOOKUP(F44,Car!AA3:AI363,9,FALSE)</f>
        <v>9.7051482331710606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Ryedale to Rural as a Region</v>
      </c>
      <c r="G47" s="70"/>
      <c r="H47" s="71"/>
      <c r="I47" s="22">
        <f>100*((I44-I45)/I45)</f>
        <v>18.585326738483076</v>
      </c>
      <c r="J47" s="22">
        <f t="shared" ref="J47:L47" si="3">100*((J44-J45)/J45)</f>
        <v>18.802768185752054</v>
      </c>
      <c r="K47" s="22">
        <f t="shared" si="3"/>
        <v>13.049015895744386</v>
      </c>
      <c r="L47" s="22">
        <f t="shared" si="3"/>
        <v>9.3390152464266176</v>
      </c>
      <c r="M47" s="22" t="e">
        <v>#N/A</v>
      </c>
      <c r="N47" s="22">
        <f t="shared" ref="N47" si="4">100*((N44-N45)/N45)</f>
        <v>6.9173479285050536</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Ryedale</v>
      </c>
      <c r="G52" s="13"/>
      <c r="H52" s="14"/>
      <c r="I52" s="15">
        <f>VLOOKUP(F52,Car!AO3:AW363,4,FALSE)</f>
        <v>41.848149084501699</v>
      </c>
      <c r="J52" s="16">
        <f>VLOOKUP(F52,Car!AO3:AW363,5,FALSE)</f>
        <v>41.837140914964699</v>
      </c>
      <c r="K52" s="16">
        <f>VLOOKUP(F52,Car!AO3:AW363,6,FALSE)</f>
        <v>41.967650429188403</v>
      </c>
      <c r="L52" s="16">
        <f>VLOOKUP(F52,Car!AO3:AW363,7,FALSE)</f>
        <v>38.686389669501303</v>
      </c>
      <c r="M52" s="16" t="e">
        <v>#N/A</v>
      </c>
      <c r="N52" s="16">
        <f>VLOOKUP(F52,Car!AO3:AW363,9,FALSE)</f>
        <v>39.238165897523501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Ryedale to Rural as a Region</v>
      </c>
      <c r="G55" s="70"/>
      <c r="H55" s="71"/>
      <c r="I55" s="22">
        <f>100*((I52-I53)/I53)</f>
        <v>53.730214076233942</v>
      </c>
      <c r="J55" s="22">
        <f t="shared" ref="J55:L55" si="7">100*((J52-J53)/J53)</f>
        <v>52.075768182368741</v>
      </c>
      <c r="K55" s="22">
        <f t="shared" si="7"/>
        <v>49.167750864904491</v>
      </c>
      <c r="L55" s="22">
        <f t="shared" si="7"/>
        <v>42.924434428805448</v>
      </c>
      <c r="M55" s="22" t="e">
        <f t="shared" ref="M55:N55" si="8">100*((M52-M53)/M53)</f>
        <v>#N/A</v>
      </c>
      <c r="N55" s="22">
        <f t="shared" si="8"/>
        <v>46.454459408267198</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Ryedale</v>
      </c>
      <c r="G60" s="13"/>
      <c r="H60" s="14"/>
      <c r="I60" s="15">
        <f>VLOOKUP(F60,Cycle!AA3:AI363,4,FALSE)</f>
        <v>19.881948828286198</v>
      </c>
      <c r="J60" s="16">
        <f>VLOOKUP(F60,Cycle!AA3:AI363,5,FALSE)</f>
        <v>19.334063183291899</v>
      </c>
      <c r="K60" s="16">
        <f>VLOOKUP(F60,Cycle!AA3:AI363,6,FALSE)</f>
        <v>19.226162515389099</v>
      </c>
      <c r="L60" s="16">
        <f>VLOOKUP(F60,Cycle!AA3:AI363,7,FALSE)</f>
        <v>17.0911229640814</v>
      </c>
      <c r="M60" s="16" t="e">
        <v>#N/A</v>
      </c>
      <c r="N60" s="16">
        <f>VLOOKUP(F60,Cycle!AA3:AI363,9,FALSE)</f>
        <v>16.4491042873418</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Ryedale to Rural as a Region</v>
      </c>
      <c r="G63" s="70"/>
      <c r="H63" s="71"/>
      <c r="I63" s="22">
        <f>100*((I60-I61)/I61)</f>
        <v>29.719966397648406</v>
      </c>
      <c r="J63" s="22">
        <f t="shared" ref="J63:L63" si="11">100*((J60-J61)/J61)</f>
        <v>26.911264058127117</v>
      </c>
      <c r="K63" s="22">
        <f t="shared" si="11"/>
        <v>24.634048085221902</v>
      </c>
      <c r="L63" s="22">
        <f t="shared" si="11"/>
        <v>23.155643469816383</v>
      </c>
      <c r="M63" s="22" t="e">
        <f t="shared" ref="M63:M64" si="12">(M60-M61)</f>
        <v>#N/A</v>
      </c>
      <c r="N63" s="22">
        <f t="shared" ref="N63" si="13">100*((N60-N61)/N61)</f>
        <v>22.854333545130455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Ryedale</v>
      </c>
      <c r="G68" s="13"/>
      <c r="H68" s="14"/>
      <c r="I68" s="15">
        <f>VLOOKUP(F68,Cycle!AO3:AW363,4,FALSE)</f>
        <v>112.255765724355</v>
      </c>
      <c r="J68" s="16">
        <f>VLOOKUP(F68,Cycle!AO3:AW363,5,FALSE)</f>
        <v>112.14914757484701</v>
      </c>
      <c r="K68" s="16">
        <f>VLOOKUP(F68,Cycle!AO3:AW363,6,FALSE)</f>
        <v>112.15392359904899</v>
      </c>
      <c r="L68" s="16">
        <f>VLOOKUP(F68,Cycle!AO3:AW363,7,FALSE)</f>
        <v>108.027865290745</v>
      </c>
      <c r="M68" s="16" t="e">
        <v>#N/A</v>
      </c>
      <c r="N68" s="16">
        <f>VLOOKUP(F68,Cycle!AO3:AW363,9,FALSE)</f>
        <v>107.534235130429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Ryedale to Rural as a Region</v>
      </c>
      <c r="G71" s="70"/>
      <c r="H71" s="71"/>
      <c r="I71" s="22">
        <f>100*((I68-I69)/I69)</f>
        <v>67.965279082631696</v>
      </c>
      <c r="J71" s="22">
        <f t="shared" ref="J71:L71" si="16">100*((J68-J69)/J69)</f>
        <v>71.239748001608675</v>
      </c>
      <c r="K71" s="22">
        <f t="shared" si="16"/>
        <v>70.423497945887775</v>
      </c>
      <c r="L71" s="22">
        <f t="shared" si="16"/>
        <v>72.643668514265642</v>
      </c>
      <c r="M71" s="22" t="e">
        <f t="shared" ref="M71:M72" si="17">(M68-M69)</f>
        <v>#N/A</v>
      </c>
      <c r="N71" s="22">
        <f t="shared" ref="N71" si="18">100*((N68-N69)/N69)</f>
        <v>75.403959974235306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eYNKwGFTh2Y/CwhniXSiEOb6LcEDGC9K2btCOkS2XoJaenHQY1QjNhEM0noQu792vowIFNmqIcQxcJtrRK/hQ==" saltValue="tx8kp3KLU/hl3uyoxvVUb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2022-08-25T19:55:05Z</dcterms:modified>
</cp:coreProperties>
</file>