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6012C4AC-15D2-415C-9C9B-FC6A8A1E0AC7}" xr6:coauthVersionLast="47" xr6:coauthVersionMax="47" xr10:uidLastSave="{F5DD1E5D-F4BF-4CEE-9B89-729BD267D0F7}"/>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<sst xmlns="http://schemas.openxmlformats.org/spreadsheetml/2006/main" count="16930" uniqueCount="1319">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</sst>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15.9184317469247</c:v>
                </c:pt>
                <c:pt idx="1">
                  <c:v>16.792276120283699</c:v>
                </c:pt>
                <c:pt idx="2">
                  <c:v>15.6624870371596</c:v>
                </c:pt>
                <c:pt idx="3">
                  <c:v>14.680360998059101</c:v>
                </c:pt>
                <c:pt idx="4">
                  <c:v>#N/A</c:v>
                </c:pt>
                <c:pt idx="5">
                  <c:v>13.860781821461799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89.8477635707752</c:v>
                </c:pt>
                <c:pt idx="1">
                  <c:v>87.321708485109298</c:v>
                </c:pt>
                <c:pt idx="2">
                  <c:v>88.829373832937804</c:v>
                </c:pt>
                <c:pt idx="3">
                  <c:v>87.593171778276997</c:v>
                </c:pt>
                <c:pt idx="4">
                  <c:v>#N/A</c:v>
                </c:pt>
                <c:pt idx="5">
                  <c:v>85.781222351716707</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Scarborough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20.174932348446099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Scarborough</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120</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Scarborough</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9.1158473772753403</c:v>
                </c:pt>
                <c:pt idx="1">
                  <c:v>9.0997097366128497</c:v>
                </c:pt>
                <c:pt idx="2">
                  <c:v>8.9413306724859201</c:v>
                </c:pt>
                <c:pt idx="3">
                  <c:v>8.6972449003562495</c:v>
                </c:pt>
                <c:pt idx="4">
                  <c:v>#N/A</c:v>
                </c:pt>
                <c:pt idx="5">
                  <c:v>8.1234488976255506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Scarborough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58.159118486828099</c:v>
                </c:pt>
                <c:pt idx="1">
                  <c:v>56.233598970898001</c:v>
                </c:pt>
                <c:pt idx="2">
                  <c:v>59.511977053813702</c:v>
                </c:pt>
                <c:pt idx="3">
                  <c:v>59.227663864983398</c:v>
                </c:pt>
                <c:pt idx="4">
                  <c:v>#N/A</c:v>
                </c:pt>
                <c:pt idx="5">
                  <c:v>66.212412093746295</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Scarborough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13.6618386001053</c:v>
                </c:pt>
                <c:pt idx="1">
                  <c:v>14.2152280773294</c:v>
                </c:pt>
                <c:pt idx="2">
                  <c:v>12.5757915754384</c:v>
                </c:pt>
                <c:pt idx="3">
                  <c:v>12.290762924476899</c:v>
                </c:pt>
                <c:pt idx="4">
                  <c:v>#N/A</c:v>
                </c:pt>
                <c:pt idx="5">
                  <c:v>11.434278923121401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Scarborough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119.322849671512</c:v>
                </c:pt>
                <c:pt idx="1">
                  <c:v>119.336488945032</c:v>
                </c:pt>
                <c:pt idx="2">
                  <c:v>119.862864724174</c:v>
                </c:pt>
                <c:pt idx="3">
                  <c:v>119.86412169676601</c:v>
                </c:pt>
                <c:pt idx="4">
                  <c:v>#N/A</c:v>
                </c:pt>
                <c:pt idx="5">
                  <c:v>119.868488915985</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548640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22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Scarborough across all modes of transport to nearest employment centre with 500 to 4999 jobs is below that of 'Rural as a Region', but above the England average travel time.  Where the destination is nearest employment centre with at least 5000 jobs, the travel time is significant and reaches the maximum of 120 minutes for both walking and cycling, and is markedly greater than the average rural situation across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228</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Scarborough</v>
      </c>
      <c r="G12" s="13"/>
      <c r="H12" s="14"/>
      <c r="I12" s="15">
        <f>VLOOKUP(F12,PT!AA3:AI363,4,FALSE)</f>
        <v>15.9184317469247</v>
      </c>
      <c r="J12" s="16">
        <f>VLOOKUP(F12,PT!AA3:AI363,5,FALSE)</f>
        <v>16.792276120283699</v>
      </c>
      <c r="K12" s="16">
        <f>VLOOKUP(F12,PT!AA3:AI363,6,FALSE)</f>
        <v>15.6624870371596</v>
      </c>
      <c r="L12" s="16">
        <f>VLOOKUP(F12,PT!AA3:AI363,7,FALSE)</f>
        <v>14.680360998059101</v>
      </c>
      <c r="M12" s="16" t="e">
        <v>#N/A</v>
      </c>
      <c r="N12" s="16">
        <f>VLOOKUP(F12,PT!AA3:AI363,9,FALSE)</f>
        <v>13.860781821461799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Scarborough to Rural as a Region</v>
      </c>
      <c r="G15" s="70"/>
      <c r="H15" s="71"/>
      <c r="I15" s="22">
        <f>100*((I12-I13)/I13)</f>
        <v>-12.929075114696062</v>
      </c>
      <c r="J15" s="22">
        <f t="shared" ref="J15:N16" si="0">100*((J12-J13)/J13)</f>
        <v>-10.145812375506122</v>
      </c>
      <c r="K15" s="22">
        <f t="shared" si="0"/>
        <v>-19.761068486233309</v>
      </c>
      <c r="L15" s="22">
        <f t="shared" si="0"/>
        <v>-13.588081655679449</v>
      </c>
      <c r="M15" s="22" t="e">
        <f t="shared" si="0"/>
        <v>#N/A</v>
      </c>
      <c r="N15" s="22">
        <f t="shared" si="0"/>
        <v>-16.669547082400051</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Scarborough</v>
      </c>
      <c r="G20" s="13"/>
      <c r="H20" s="14"/>
      <c r="I20" s="15">
        <f>VLOOKUP(F20,PT!AO3:AW363,4,FALSE)</f>
        <v>89.8477635707752</v>
      </c>
      <c r="J20" s="16">
        <f>VLOOKUP(F20,PT!AO3:AW363,5,FALSE)</f>
        <v>87.321708485109298</v>
      </c>
      <c r="K20" s="16">
        <f>VLOOKUP(F20,PT!AO3:AW363,6,FALSE)</f>
        <v>88.829373832937804</v>
      </c>
      <c r="L20" s="16">
        <f>VLOOKUP(F20,PT!AO3:AW363,7,FALSE)</f>
        <v>87.593171778276997</v>
      </c>
      <c r="M20" s="16" t="e">
        <v>#N/A</v>
      </c>
      <c r="N20" s="16">
        <f>VLOOKUP(F20,PT!AO3:AW363,9,FALSE)</f>
        <v>85.781222351716707</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Scarborough to Rural as a Region</v>
      </c>
      <c r="G23" s="70"/>
      <c r="H23" s="71"/>
      <c r="I23" s="22">
        <f>100*((I20-I21)/I21)</f>
        <v>65.257581989756403</v>
      </c>
      <c r="J23" s="22">
        <f t="shared" ref="J23:N23" si="1">100*((J20-J21)/J21)</f>
        <v>57.988774991078365</v>
      </c>
      <c r="K23" s="22">
        <f t="shared" si="1"/>
        <v>61.548032820897703</v>
      </c>
      <c r="L23" s="22">
        <f t="shared" si="1"/>
        <v>59.968196860954848</v>
      </c>
      <c r="M23" s="22" t="e">
        <f t="shared" si="1"/>
        <v>#N/A</v>
      </c>
      <c r="N23" s="22">
        <f t="shared" si="1"/>
        <v>58.329488263297726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Scarborough</v>
      </c>
      <c r="G28" s="13"/>
      <c r="H28" s="14"/>
      <c r="I28" s="15">
        <f>VLOOKUP(F28,Walk!AA3:AI363,4,FALSE)</f>
        <v>20.174932348446099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Scarborough to Rural as a Region</v>
      </c>
      <c r="G31" s="70"/>
      <c r="H31" s="71"/>
      <c r="I31" s="22">
        <f>100*((I28-I29)/I29)</f>
        <v>-20.557031848026369</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Scarborough</v>
      </c>
      <c r="G36" s="13"/>
      <c r="H36" s="14"/>
      <c r="I36" s="15">
        <f>VLOOKUP(F36,Walk!AO3:AR363,4,FALSE)</f>
        <v>120</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Scarborough to Rural as a Region</v>
      </c>
      <c r="G39" s="70"/>
      <c r="H39" s="71"/>
      <c r="I39" s="22">
        <f>100*((I36-I37)/I37)</f>
        <v>19.668102386818404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Scarborough</v>
      </c>
      <c r="G44" s="13"/>
      <c r="H44" s="14"/>
      <c r="I44" s="15">
        <f>VLOOKUP(F44,Car!AA3:AI363,4,FALSE)</f>
        <v>9.1158473772753403</v>
      </c>
      <c r="J44" s="16">
        <f>VLOOKUP(F44,Car!AA3:AI363,5,FALSE)</f>
        <v>9.0997097366128497</v>
      </c>
      <c r="K44" s="16">
        <f>VLOOKUP(F44,Car!AA3:AI363,6,FALSE)</f>
        <v>8.9413306724859201</v>
      </c>
      <c r="L44" s="16">
        <f>VLOOKUP(F44,Car!AA3:AI363,7,FALSE)</f>
        <v>8.6972449003562495</v>
      </c>
      <c r="M44" s="16" t="e">
        <v>#N/A</v>
      </c>
      <c r="N44" s="16">
        <f>VLOOKUP(F44,Car!AA3:AI363,9,FALSE)</f>
        <v>8.1234488976255506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Scarborough to Rural as a Region</v>
      </c>
      <c r="G47" s="70"/>
      <c r="H47" s="71"/>
      <c r="I47" s="22">
        <f>100*((I44-I45)/I45)</f>
        <v>-6.9239249356081976</v>
      </c>
      <c r="J47" s="22">
        <f t="shared" ref="J47:L47" si="3">100*((J44-J45)/J45)</f>
        <v>-6.5158704856046441</v>
      </c>
      <c r="K47" s="22">
        <f t="shared" si="3"/>
        <v>-12.616362316576135</v>
      </c>
      <c r="L47" s="22">
        <f t="shared" si="3"/>
        <v>-7.6177781482466234</v>
      </c>
      <c r="M47" s="22" t="e">
        <v>#N/A</v>
      </c>
      <c r="N47" s="22">
        <f t="shared" ref="N47" si="4">100*((N44-N45)/N45)</f>
        <v>-10.507537721237277</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Scarborough</v>
      </c>
      <c r="G52" s="13"/>
      <c r="H52" s="14"/>
      <c r="I52" s="15">
        <f>VLOOKUP(F52,Car!AO3:AW363,4,FALSE)</f>
        <v>58.159118486828099</v>
      </c>
      <c r="J52" s="16">
        <f>VLOOKUP(F52,Car!AO3:AW363,5,FALSE)</f>
        <v>56.233598970898001</v>
      </c>
      <c r="K52" s="16">
        <f>VLOOKUP(F52,Car!AO3:AW363,6,FALSE)</f>
        <v>59.511977053813702</v>
      </c>
      <c r="L52" s="16">
        <f>VLOOKUP(F52,Car!AO3:AW363,7,FALSE)</f>
        <v>59.227663864983398</v>
      </c>
      <c r="M52" s="16" t="e">
        <v>#N/A</v>
      </c>
      <c r="N52" s="16">
        <f>VLOOKUP(F52,Car!AO3:AW363,9,FALSE)</f>
        <v>66.212412093746295</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Scarborough to Rural as a Region</v>
      </c>
      <c r="G55" s="70"/>
      <c r="H55" s="71"/>
      <c r="I55" s="22">
        <f>100*((I52-I53)/I53)</f>
        <v>113.64896491387083</v>
      </c>
      <c r="J55" s="22">
        <f t="shared" ref="J55:L55" si="7">100*((J52-J53)/J53)</f>
        <v>104.40612274486705</v>
      </c>
      <c r="K55" s="22">
        <f t="shared" si="7"/>
        <v>111.52644181545783</v>
      </c>
      <c r="L55" s="22">
        <f t="shared" si="7"/>
        <v>118.81288051843353</v>
      </c>
      <c r="M55" s="22" t="e">
        <f t="shared" ref="M55:N55" si="8">100*((M52-M53)/M53)</f>
        <v>#N/A</v>
      </c>
      <c r="N55" s="22">
        <f t="shared" si="8"/>
        <v>147.13446200906793</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Scarborough</v>
      </c>
      <c r="G60" s="13"/>
      <c r="H60" s="14"/>
      <c r="I60" s="15">
        <f>VLOOKUP(F60,Cycle!AA3:AI363,4,FALSE)</f>
        <v>13.6618386001053</v>
      </c>
      <c r="J60" s="16">
        <f>VLOOKUP(F60,Cycle!AA3:AI363,5,FALSE)</f>
        <v>14.2152280773294</v>
      </c>
      <c r="K60" s="16">
        <f>VLOOKUP(F60,Cycle!AA3:AI363,6,FALSE)</f>
        <v>12.5757915754384</v>
      </c>
      <c r="L60" s="16">
        <f>VLOOKUP(F60,Cycle!AA3:AI363,7,FALSE)</f>
        <v>12.290762924476899</v>
      </c>
      <c r="M60" s="16" t="e">
        <v>#N/A</v>
      </c>
      <c r="N60" s="16">
        <f>VLOOKUP(F60,Cycle!AA3:AI363,9,FALSE)</f>
        <v>11.434278923121401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Scarborough to Rural as a Region</v>
      </c>
      <c r="G63" s="70"/>
      <c r="H63" s="71"/>
      <c r="I63" s="22">
        <f>100*((I60-I61)/I61)</f>
        <v>-10.863202624562925</v>
      </c>
      <c r="J63" s="22">
        <f t="shared" ref="J63:L63" si="11">100*((J60-J61)/J61)</f>
        <v>-6.6894244078246023</v>
      </c>
      <c r="K63" s="22">
        <f t="shared" si="11"/>
        <v>-18.477137043424314</v>
      </c>
      <c r="L63" s="22">
        <f t="shared" si="11"/>
        <v>-11.434911569002882</v>
      </c>
      <c r="M63" s="22" t="e">
        <f t="shared" ref="M63:M64" si="12">(M60-M61)</f>
        <v>#N/A</v>
      </c>
      <c r="N63" s="22">
        <f t="shared" ref="N63" si="13">100*((N60-N61)/N61)</f>
        <v>-14.600169581864725</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Scarborough</v>
      </c>
      <c r="G68" s="13"/>
      <c r="H68" s="14"/>
      <c r="I68" s="15">
        <f>VLOOKUP(F68,Cycle!AO3:AW363,4,FALSE)</f>
        <v>119.322849671512</v>
      </c>
      <c r="J68" s="16">
        <f>VLOOKUP(F68,Cycle!AO3:AW363,5,FALSE)</f>
        <v>119.336488945032</v>
      </c>
      <c r="K68" s="16">
        <f>VLOOKUP(F68,Cycle!AO3:AW363,6,FALSE)</f>
        <v>119.862864724174</v>
      </c>
      <c r="L68" s="16">
        <f>VLOOKUP(F68,Cycle!AO3:AW363,7,FALSE)</f>
        <v>119.86412169676601</v>
      </c>
      <c r="M68" s="16" t="e">
        <v>#N/A</v>
      </c>
      <c r="N68" s="16">
        <f>VLOOKUP(F68,Cycle!AO3:AW363,9,FALSE)</f>
        <v>119.868488915985</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Scarborough to Rural as a Region</v>
      </c>
      <c r="G71" s="70"/>
      <c r="H71" s="71"/>
      <c r="I71" s="22">
        <f>100*((I68-I69)/I69)</f>
        <v>78.53956646845171</v>
      </c>
      <c r="J71" s="22">
        <f t="shared" ref="J71:L71" si="16">100*((J68-J69)/J69)</f>
        <v>82.214049203591685</v>
      </c>
      <c r="K71" s="22">
        <f t="shared" si="16"/>
        <v>82.137619662213098</v>
      </c>
      <c r="L71" s="22">
        <f t="shared" si="16"/>
        <v>91.559665066740436</v>
      </c>
      <c r="M71" s="22" t="e">
        <f t="shared" ref="M71:M72" si="17">(M68-M69)</f>
        <v>#N/A</v>
      </c>
      <c r="N71" s="22">
        <f t="shared" ref="N71" si="18">100*((N68-N69)/N69)</f>
        <v>95.522919807721166</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GDEi55WLuZNJMVb9CdRhwPz785R+16sorpgCiRI1qah8SkIIKpU9WIPeR3h0LWLWxhhKHIT9cQtVpqDw/mRcdg==" saltValue="85Q4MhH99zMT5tWdvopyd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2022-08-25T15:16:51Z</dcterms:modified>
</cp:coreProperties>
</file>