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1F593807-2071-404E-ACB9-2BAF6292625B}" xr6:coauthVersionLast="47" xr6:coauthVersionMax="47" xr10:uidLastSave="{2B5C9671-2097-4F76-B787-032373B370AD}"/>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<sst xmlns="http://schemas.openxmlformats.org/spreadsheetml/2006/main" count="16930" uniqueCount="1319">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</sst>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16.182832992356499</c:v>
                </c:pt>
                <c:pt idx="1">
                  <c:v>15.738714004703301</c:v>
                </c:pt>
                <c:pt idx="2">
                  <c:v>16.897649326400899</c:v>
                </c:pt>
                <c:pt idx="3">
                  <c:v>16.943656736357202</c:v>
                </c:pt>
                <c:pt idx="4">
                  <c:v>#N/A</c:v>
                </c:pt>
                <c:pt idx="5">
                  <c:v>15.4629368101459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45.572806426526498</c:v>
                </c:pt>
                <c:pt idx="1">
                  <c:v>46.430622996796203</c:v>
                </c:pt>
                <c:pt idx="2">
                  <c:v>47.723081836592002</c:v>
                </c:pt>
                <c:pt idx="3">
                  <c:v>45.681544915549701</c:v>
                </c:pt>
                <c:pt idx="4">
                  <c:v>#N/A</c:v>
                </c:pt>
                <c:pt idx="5">
                  <c:v>46.003694919007799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South Oxfordshire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20.236964667701301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South Oxfordshire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96.282693072485699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9.0645602947814705</c:v>
                </c:pt>
                <c:pt idx="1">
                  <c:v>8.9683405379442895</c:v>
                </c:pt>
                <c:pt idx="2">
                  <c:v>9.0437087566957395</c:v>
                </c:pt>
                <c:pt idx="3">
                  <c:v>8.9189202678574908</c:v>
                </c:pt>
                <c:pt idx="4">
                  <c:v>#N/A</c:v>
                </c:pt>
                <c:pt idx="5">
                  <c:v>8.0079914209335605</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South Oxfordshire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22.475092600080899</c:v>
                </c:pt>
                <c:pt idx="1">
                  <c:v>21.815387024784499</c:v>
                </c:pt>
                <c:pt idx="2">
                  <c:v>23.285958293698599</c:v>
                </c:pt>
                <c:pt idx="3">
                  <c:v>22.146671076970001</c:v>
                </c:pt>
                <c:pt idx="4">
                  <c:v>#N/A</c:v>
                </c:pt>
                <c:pt idx="5">
                  <c:v>20.509585412456001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South Oxfordshire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12.9807138337715</c:v>
                </c:pt>
                <c:pt idx="1">
                  <c:v>12.721873344395</c:v>
                </c:pt>
                <c:pt idx="2">
                  <c:v>12.7162980248591</c:v>
                </c:pt>
                <c:pt idx="3">
                  <c:v>12.0057639519995</c:v>
                </c:pt>
                <c:pt idx="4">
                  <c:v>#N/A</c:v>
                </c:pt>
                <c:pt idx="5">
                  <c:v>11.3700937227523</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South Oxfordshire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46.522425026651398</c:v>
                </c:pt>
                <c:pt idx="1">
                  <c:v>45.925469185960203</c:v>
                </c:pt>
                <c:pt idx="2">
                  <c:v>47.690990737850903</c:v>
                </c:pt>
                <c:pt idx="3">
                  <c:v>44.214339780318902</c:v>
                </c:pt>
                <c:pt idx="4">
                  <c:v>#N/A</c:v>
                </c:pt>
                <c:pt idx="5">
                  <c:v>43.850710135527599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679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South Oxfordshire are relatively stable from 2014 to 2019 and sit between those of 'Rural as a Region' and England for all modes of transport to both nearest employment centre with 500 to 4999 jobs and nearest employment centre with at least 5000 jobs.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246</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South Oxfordshire</v>
      </c>
      <c r="G12" s="13"/>
      <c r="H12" s="14"/>
      <c r="I12" s="15">
        <f>VLOOKUP(F12,PT!AA3:AI363,4,FALSE)</f>
        <v>16.182832992356499</v>
      </c>
      <c r="J12" s="16">
        <f>VLOOKUP(F12,PT!AA3:AI363,5,FALSE)</f>
        <v>15.738714004703301</v>
      </c>
      <c r="K12" s="16">
        <f>VLOOKUP(F12,PT!AA3:AI363,6,FALSE)</f>
        <v>16.897649326400899</v>
      </c>
      <c r="L12" s="16">
        <f>VLOOKUP(F12,PT!AA3:AI363,7,FALSE)</f>
        <v>16.943656736357202</v>
      </c>
      <c r="M12" s="16" t="e">
        <v>#N/A</v>
      </c>
      <c r="N12" s="16">
        <f>VLOOKUP(F12,PT!AA3:AI363,9,FALSE)</f>
        <v>15.4629368101459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South Oxfordshire to Rural as a Region</v>
      </c>
      <c r="G15" s="70"/>
      <c r="H15" s="71"/>
      <c r="I15" s="22">
        <f>100*((I12-I13)/I13)</f>
        <v>-11.482848416829261</v>
      </c>
      <c r="J15" s="22">
        <f t="shared" ref="J15:N16" si="0">100*((J12-J13)/J13)</f>
        <v>-15.783342828752412</v>
      </c>
      <c r="K15" s="22">
        <f t="shared" si="0"/>
        <v>-13.433331256527477</v>
      </c>
      <c r="L15" s="22">
        <f t="shared" si="0"/>
        <v>-0.26581209073336798</v>
      </c>
      <c r="M15" s="22" t="e">
        <f t="shared" si="0"/>
        <v>#N/A</v>
      </c>
      <c r="N15" s="22">
        <f t="shared" si="0"/>
        <v>-7.0374568748681572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South Oxfordshire</v>
      </c>
      <c r="G20" s="13"/>
      <c r="H20" s="14"/>
      <c r="I20" s="15">
        <f>VLOOKUP(F20,PT!AO3:AW363,4,FALSE)</f>
        <v>45.572806426526498</v>
      </c>
      <c r="J20" s="16">
        <f>VLOOKUP(F20,PT!AO3:AW363,5,FALSE)</f>
        <v>46.430622996796203</v>
      </c>
      <c r="K20" s="16">
        <f>VLOOKUP(F20,PT!AO3:AW363,6,FALSE)</f>
        <v>47.723081836592002</v>
      </c>
      <c r="L20" s="16">
        <f>VLOOKUP(F20,PT!AO3:AW363,7,FALSE)</f>
        <v>45.681544915549701</v>
      </c>
      <c r="M20" s="16" t="e">
        <v>#N/A</v>
      </c>
      <c r="N20" s="16">
        <f>VLOOKUP(F20,PT!AO3:AW363,9,FALSE)</f>
        <v>46.003694919007799</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South Oxfordshire to Rural as a Region</v>
      </c>
      <c r="G23" s="70"/>
      <c r="H23" s="71"/>
      <c r="I23" s="22">
        <f>100*((I20-I21)/I21)</f>
        <v>-16.177637648126254</v>
      </c>
      <c r="J23" s="22">
        <f t="shared" ref="J23:N23" si="1">100*((J20-J21)/J21)</f>
        <v>-15.994345774999044</v>
      </c>
      <c r="K23" s="22">
        <f t="shared" si="1"/>
        <v>-13.20922732888325</v>
      </c>
      <c r="L23" s="22">
        <f t="shared" si="1"/>
        <v>-16.57347003644546</v>
      </c>
      <c r="M23" s="22" t="e">
        <f t="shared" si="1"/>
        <v>#N/A</v>
      </c>
      <c r="N23" s="22">
        <f t="shared" si="1"/>
        <v>-15.089325203564114</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South Oxfordshire</v>
      </c>
      <c r="G28" s="13"/>
      <c r="H28" s="14"/>
      <c r="I28" s="15">
        <f>VLOOKUP(F28,Walk!AA3:AI363,4,FALSE)</f>
        <v>20.236964667701301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South Oxfordshire to Rural as a Region</v>
      </c>
      <c r="G31" s="70"/>
      <c r="H31" s="71"/>
      <c r="I31" s="22">
        <f>100*((I28-I29)/I29)</f>
        <v>-20.312766763124429</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South Oxfordshire</v>
      </c>
      <c r="G36" s="13"/>
      <c r="H36" s="14"/>
      <c r="I36" s="15">
        <f>VLOOKUP(F36,Walk!AO3:AR363,4,FALSE)</f>
        <v>96.282693072485699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South Oxfordshire to Rural as a Region</v>
      </c>
      <c r="G39" s="70"/>
      <c r="H39" s="71"/>
      <c r="I39" s="22">
        <f>100*((I36-I37)/I37)</f>
        <v>-3.9836068943597529</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South Oxfordshire</v>
      </c>
      <c r="G44" s="13"/>
      <c r="H44" s="14"/>
      <c r="I44" s="15">
        <f>VLOOKUP(F44,Car!AA3:AI363,4,FALSE)</f>
        <v>9.0645602947814705</v>
      </c>
      <c r="J44" s="16">
        <f>VLOOKUP(F44,Car!AA3:AI363,5,FALSE)</f>
        <v>8.9683405379442895</v>
      </c>
      <c r="K44" s="16">
        <f>VLOOKUP(F44,Car!AA3:AI363,6,FALSE)</f>
        <v>9.0437087566957395</v>
      </c>
      <c r="L44" s="16">
        <f>VLOOKUP(F44,Car!AA3:AI363,7,FALSE)</f>
        <v>8.9189202678574908</v>
      </c>
      <c r="M44" s="16" t="e">
        <v>#N/A</v>
      </c>
      <c r="N44" s="16">
        <f>VLOOKUP(F44,Car!AA3:AI363,9,FALSE)</f>
        <v>8.0079914209335605</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South Oxfordshire to Rural as a Region</v>
      </c>
      <c r="G47" s="70"/>
      <c r="H47" s="71"/>
      <c r="I47" s="22">
        <f>100*((I44-I45)/I45)</f>
        <v>-7.4475844641708493</v>
      </c>
      <c r="J47" s="22">
        <f t="shared" ref="J47:L47" si="3">100*((J44-J45)/J45)</f>
        <v>-7.8654668505437844</v>
      </c>
      <c r="K47" s="22">
        <f t="shared" si="3"/>
        <v>-11.615821150500832</v>
      </c>
      <c r="L47" s="22">
        <f t="shared" si="3"/>
        <v>-5.2631401894224688</v>
      </c>
      <c r="M47" s="22" t="e">
        <v>#N/A</v>
      </c>
      <c r="N47" s="22">
        <f t="shared" ref="N47" si="4">100*((N44-N45)/N45)</f>
        <v>-11.779481941958505</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South Oxfordshire</v>
      </c>
      <c r="G52" s="13"/>
      <c r="H52" s="14"/>
      <c r="I52" s="15">
        <f>VLOOKUP(F52,Car!AO3:AW363,4,FALSE)</f>
        <v>22.475092600080899</v>
      </c>
      <c r="J52" s="16">
        <f>VLOOKUP(F52,Car!AO3:AW363,5,FALSE)</f>
        <v>21.815387024784499</v>
      </c>
      <c r="K52" s="16">
        <f>VLOOKUP(F52,Car!AO3:AW363,6,FALSE)</f>
        <v>23.285958293698599</v>
      </c>
      <c r="L52" s="16">
        <f>VLOOKUP(F52,Car!AO3:AW363,7,FALSE)</f>
        <v>22.146671076970001</v>
      </c>
      <c r="M52" s="16" t="e">
        <v>#N/A</v>
      </c>
      <c r="N52" s="16">
        <f>VLOOKUP(F52,Car!AO3:AW363,9,FALSE)</f>
        <v>20.509585412456001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South Oxfordshire to Rural as a Region</v>
      </c>
      <c r="G55" s="70"/>
      <c r="H55" s="71"/>
      <c r="I55" s="22">
        <f>100*((I52-I53)/I53)</f>
        <v>-17.437189639691823</v>
      </c>
      <c r="J55" s="22">
        <f t="shared" ref="J55:L55" si="7">100*((J52-J53)/J53)</f>
        <v>-20.702235682574685</v>
      </c>
      <c r="K55" s="22">
        <f t="shared" si="7"/>
        <v>-17.233536071650839</v>
      </c>
      <c r="L55" s="22">
        <f t="shared" si="7"/>
        <v>-18.180516062678528</v>
      </c>
      <c r="M55" s="22" t="e">
        <f t="shared" ref="M55:N55" si="8">100*((M52-M53)/M53)</f>
        <v>#N/A</v>
      </c>
      <c r="N55" s="22">
        <f t="shared" si="8"/>
        <v>-23.449015121817791</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South Oxfordshire</v>
      </c>
      <c r="G60" s="13"/>
      <c r="H60" s="14"/>
      <c r="I60" s="15">
        <f>VLOOKUP(F60,Cycle!AA3:AI363,4,FALSE)</f>
        <v>12.9807138337715</v>
      </c>
      <c r="J60" s="16">
        <f>VLOOKUP(F60,Cycle!AA3:AI363,5,FALSE)</f>
        <v>12.721873344395</v>
      </c>
      <c r="K60" s="16">
        <f>VLOOKUP(F60,Cycle!AA3:AI363,6,FALSE)</f>
        <v>12.7162980248591</v>
      </c>
      <c r="L60" s="16">
        <f>VLOOKUP(F60,Cycle!AA3:AI363,7,FALSE)</f>
        <v>12.0057639519995</v>
      </c>
      <c r="M60" s="16" t="e">
        <v>#N/A</v>
      </c>
      <c r="N60" s="16">
        <f>VLOOKUP(F60,Cycle!AA3:AI363,9,FALSE)</f>
        <v>11.3700937227523</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South Oxfordshire to Rural as a Region</v>
      </c>
      <c r="G63" s="70"/>
      <c r="H63" s="71"/>
      <c r="I63" s="22">
        <f>100*((I60-I61)/I61)</f>
        <v>-15.307207715035881</v>
      </c>
      <c r="J63" s="22">
        <f t="shared" ref="J63:L63" si="11">100*((J60-J61)/J61)</f>
        <v>-16.491995913211728</v>
      </c>
      <c r="K63" s="22">
        <f t="shared" si="11"/>
        <v>-17.566300699491073</v>
      </c>
      <c r="L63" s="22">
        <f t="shared" si="11"/>
        <v>-13.488564328827673</v>
      </c>
      <c r="M63" s="22" t="e">
        <f t="shared" ref="M63:M64" si="12">(M60-M61)</f>
        <v>#N/A</v>
      </c>
      <c r="N63" s="22">
        <f t="shared" ref="N63" si="13">100*((N60-N61)/N61)</f>
        <v>-15.079553132303683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South Oxfordshire</v>
      </c>
      <c r="G68" s="13"/>
      <c r="H68" s="14"/>
      <c r="I68" s="15">
        <f>VLOOKUP(F68,Cycle!AO3:AW363,4,FALSE)</f>
        <v>46.522425026651398</v>
      </c>
      <c r="J68" s="16">
        <f>VLOOKUP(F68,Cycle!AO3:AW363,5,FALSE)</f>
        <v>45.925469185960203</v>
      </c>
      <c r="K68" s="16">
        <f>VLOOKUP(F68,Cycle!AO3:AW363,6,FALSE)</f>
        <v>47.690990737850903</v>
      </c>
      <c r="L68" s="16">
        <f>VLOOKUP(F68,Cycle!AO3:AW363,7,FALSE)</f>
        <v>44.214339780318902</v>
      </c>
      <c r="M68" s="16" t="e">
        <v>#N/A</v>
      </c>
      <c r="N68" s="16">
        <f>VLOOKUP(F68,Cycle!AO3:AW363,9,FALSE)</f>
        <v>43.850710135527599</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South Oxfordshire to Rural as a Region</v>
      </c>
      <c r="G71" s="70"/>
      <c r="H71" s="71"/>
      <c r="I71" s="22">
        <f>100*((I68-I69)/I69)</f>
        <v>-30.38974833248183</v>
      </c>
      <c r="J71" s="22">
        <f t="shared" ref="J71:L71" si="16">100*((J68-J69)/J69)</f>
        <v>-29.876722736470629</v>
      </c>
      <c r="K71" s="22">
        <f t="shared" si="16"/>
        <v>-27.531153603631893</v>
      </c>
      <c r="L71" s="22">
        <f t="shared" si="16"/>
        <v>-29.339288524620599</v>
      </c>
      <c r="M71" s="22" t="e">
        <f t="shared" ref="M71:M72" si="17">(M68-M69)</f>
        <v>#N/A</v>
      </c>
      <c r="N71" s="22">
        <f t="shared" ref="N71" si="18">100*((N68-N69)/N69)</f>
        <v>-28.473121177412033</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lTVhShRk/s0RVRgl1wPO1WAFEV57/wu+ga/TonyzTERH1D6ZUjDWdXn4Cva3Hqs7cSfmxPdA9NzYXO2itTDVNw==" saltValue="ZrR8/gEQjoAYMaigpKiZM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2022-08-25T12:47:26Z</dcterms:modified>
</cp:coreProperties>
</file>