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D18422CB-6ED7-46BA-BAAC-C455AE54548A}" xr6:coauthVersionLast="47" xr6:coauthVersionMax="47" xr10:uidLastSave="{7EED2D22-9709-4357-BB7D-BBD77D437B7D}"/>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<sst xmlns="http://schemas.openxmlformats.org/spreadsheetml/2006/main" count="16930" uniqueCount="1319">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</sst>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28.791574669251201</c:v>
                </c:pt>
                <c:pt idx="1">
                  <c:v>29.412494420574799</c:v>
                </c:pt>
                <c:pt idx="2">
                  <c:v>29.709234908433299</c:v>
                </c:pt>
                <c:pt idx="3">
                  <c:v>23.1649213397015</c:v>
                </c:pt>
                <c:pt idx="4">
                  <c:v>#N/A</c:v>
                </c:pt>
                <c:pt idx="5">
                  <c:v>25.496394499348899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West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73.561563119308502</c:v>
                </c:pt>
                <c:pt idx="1">
                  <c:v>78.564965922229504</c:v>
                </c:pt>
                <c:pt idx="2">
                  <c:v>78.564965922229504</c:v>
                </c:pt>
                <c:pt idx="3">
                  <c:v>78.2572246323234</c:v>
                </c:pt>
                <c:pt idx="4">
                  <c:v>#N/A</c:v>
                </c:pt>
                <c:pt idx="5">
                  <c:v>77.551251642291803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West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48.5331908142795</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West Devon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119.863853885536</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West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12.329230885001699</c:v>
                </c:pt>
                <c:pt idx="1">
                  <c:v>12.621114461708199</c:v>
                </c:pt>
                <c:pt idx="2">
                  <c:v>12.453488683450701</c:v>
                </c:pt>
                <c:pt idx="3">
                  <c:v>10.4524227726844</c:v>
                </c:pt>
                <c:pt idx="4">
                  <c:v>#N/A</c:v>
                </c:pt>
                <c:pt idx="5">
                  <c:v>11.463263686012001</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West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33.088435245460801</c:v>
                </c:pt>
                <c:pt idx="1">
                  <c:v>37.234433443287401</c:v>
                </c:pt>
                <c:pt idx="2">
                  <c:v>35.945219758456297</c:v>
                </c:pt>
                <c:pt idx="3">
                  <c:v>35.82152959199</c:v>
                </c:pt>
                <c:pt idx="4">
                  <c:v>#N/A</c:v>
                </c:pt>
                <c:pt idx="5">
                  <c:v>35.0479577291349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West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23.371747345419301</c:v>
                </c:pt>
                <c:pt idx="1">
                  <c:v>23.088538015997099</c:v>
                </c:pt>
                <c:pt idx="2">
                  <c:v>23.081458318357299</c:v>
                </c:pt>
                <c:pt idx="3">
                  <c:v>18.274152929712599</c:v>
                </c:pt>
                <c:pt idx="4">
                  <c:v>#N/A</c:v>
                </c:pt>
                <c:pt idx="5">
                  <c:v>20.970157488727899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West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91.815523099464102</c:v>
                </c:pt>
                <c:pt idx="1">
                  <c:v>92.056695967675395</c:v>
                </c:pt>
                <c:pt idx="2">
                  <c:v>92.643894624267304</c:v>
                </c:pt>
                <c:pt idx="3">
                  <c:v>92.960539214724704</c:v>
                </c:pt>
                <c:pt idx="4">
                  <c:v>#N/A</c:v>
                </c:pt>
                <c:pt idx="5">
                  <c:v>93.302783767144106</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16</xdr:row>
      <xdr:rowOff>99060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3040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West Devon both to nearest employment centre with 500 to 4999 jobs and nearest employment centre with at least 5000 jobs, for all modes of transport, are significantly greater than the 'Rural as a Region' situation.  The gap in the travel times </a:t>
          </a:r>
          <a:r>
            <a:rPr lang="en-GB" sz="1100" baseline="0">
              <a:solidFill>
                <a:schemeClr val="dk1"/>
              </a:solidFill>
              <a:effectLst/>
              <a:latin typeface="Avenir Next LT Pro" panose="020B0504020202020204" pitchFamily="34" charset="0"/>
              <a:ea typeface="+mn-ea"/>
              <a:cs typeface="+mn-cs"/>
            </a:rPr>
            <a:t>to nearest employment centre with 500 to 4999 jobs </a:t>
          </a:r>
          <a:r>
            <a:rPr lang="en-GB" sz="1100" baseline="0">
              <a:latin typeface="Avenir Next LT Pro" panose="020B0504020202020204" pitchFamily="34" charset="0"/>
            </a:rPr>
            <a:t>between rural and West Devon did reduce for all transport types in 2017, but widened again in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300</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West Devon</v>
      </c>
      <c r="G12" s="13"/>
      <c r="H12" s="14"/>
      <c r="I12" s="15">
        <f>VLOOKUP(F12,PT!AA3:AI363,4,FALSE)</f>
        <v>28.791574669251201</v>
      </c>
      <c r="J12" s="16">
        <f>VLOOKUP(F12,PT!AA3:AI363,5,FALSE)</f>
        <v>29.412494420574799</v>
      </c>
      <c r="K12" s="16">
        <f>VLOOKUP(F12,PT!AA3:AI363,6,FALSE)</f>
        <v>29.709234908433299</v>
      </c>
      <c r="L12" s="16">
        <f>VLOOKUP(F12,PT!AA3:AI363,7,FALSE)</f>
        <v>23.1649213397015</v>
      </c>
      <c r="M12" s="16" t="e">
        <v>#N/A</v>
      </c>
      <c r="N12" s="16">
        <f>VLOOKUP(F12,PT!AA3:AI363,9,FALSE)</f>
        <v>25.496394499348899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West Devon to Rural as a Region</v>
      </c>
      <c r="G15" s="70"/>
      <c r="H15" s="71"/>
      <c r="I15" s="22">
        <f>100*((I12-I13)/I13)</f>
        <v>57.48467406912139</v>
      </c>
      <c r="J15" s="22">
        <f t="shared" ref="J15:N16" si="0">100*((J12-J13)/J13)</f>
        <v>57.384012342339787</v>
      </c>
      <c r="K15" s="22">
        <f t="shared" si="0"/>
        <v>52.200430205527312</v>
      </c>
      <c r="L15" s="22">
        <f t="shared" si="0"/>
        <v>36.353955568500254</v>
      </c>
      <c r="M15" s="22" t="e">
        <f t="shared" si="0"/>
        <v>#N/A</v>
      </c>
      <c r="N15" s="22">
        <f t="shared" si="0"/>
        <v>53.28328003163665</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West Devon</v>
      </c>
      <c r="G20" s="13"/>
      <c r="H20" s="14"/>
      <c r="I20" s="15">
        <f>VLOOKUP(F20,PT!AO3:AW363,4,FALSE)</f>
        <v>73.561563119308502</v>
      </c>
      <c r="J20" s="16">
        <f>VLOOKUP(F20,PT!AO3:AW363,5,FALSE)</f>
        <v>78.564965922229504</v>
      </c>
      <c r="K20" s="16">
        <f>VLOOKUP(F20,PT!AO3:AW363,6,FALSE)</f>
        <v>78.564965922229504</v>
      </c>
      <c r="L20" s="16">
        <f>VLOOKUP(F20,PT!AO3:AW363,7,FALSE)</f>
        <v>78.2572246323234</v>
      </c>
      <c r="M20" s="16" t="e">
        <v>#N/A</v>
      </c>
      <c r="N20" s="16">
        <f>VLOOKUP(F20,PT!AO3:AW363,9,FALSE)</f>
        <v>77.551251642291803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West Devon to Rural as a Region</v>
      </c>
      <c r="G23" s="70"/>
      <c r="H23" s="71"/>
      <c r="I23" s="22">
        <f>100*((I20-I21)/I21)</f>
        <v>35.302266471081623</v>
      </c>
      <c r="J23" s="22">
        <f t="shared" ref="J23:N23" si="1">100*((J20-J21)/J21)</f>
        <v>42.14544056230303</v>
      </c>
      <c r="K23" s="22">
        <f t="shared" si="1"/>
        <v>42.880841614926034</v>
      </c>
      <c r="L23" s="22">
        <f t="shared" si="1"/>
        <v>42.918299013806113</v>
      </c>
      <c r="M23" s="22" t="e">
        <f t="shared" si="1"/>
        <v>#N/A</v>
      </c>
      <c r="N23" s="22">
        <f t="shared" si="1"/>
        <v>43.139135233558029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West Devon</v>
      </c>
      <c r="G28" s="13"/>
      <c r="H28" s="14"/>
      <c r="I28" s="15">
        <f>VLOOKUP(F28,Walk!AA3:AI363,4,FALSE)</f>
        <v>48.5331908142795</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West Devon to Rural as a Region</v>
      </c>
      <c r="G31" s="70"/>
      <c r="H31" s="71"/>
      <c r="I31" s="22">
        <f>100*((I28-I29)/I29)</f>
        <v>91.109475143763291</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West Devon</v>
      </c>
      <c r="G36" s="13"/>
      <c r="H36" s="14"/>
      <c r="I36" s="15">
        <f>VLOOKUP(F36,Walk!AO3:AR363,4,FALSE)</f>
        <v>119.863853885536</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West Devon to Rural as a Region</v>
      </c>
      <c r="G39" s="70"/>
      <c r="H39" s="71"/>
      <c r="I39" s="22">
        <f>100*((I36-I37)/I37)</f>
        <v>19.532332827108025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West Devon</v>
      </c>
      <c r="G44" s="13"/>
      <c r="H44" s="14"/>
      <c r="I44" s="15">
        <f>VLOOKUP(F44,Car!AA3:AI363,4,FALSE)</f>
        <v>12.329230885001699</v>
      </c>
      <c r="J44" s="16">
        <f>VLOOKUP(F44,Car!AA3:AI363,5,FALSE)</f>
        <v>12.621114461708199</v>
      </c>
      <c r="K44" s="16">
        <f>VLOOKUP(F44,Car!AA3:AI363,6,FALSE)</f>
        <v>12.453488683450701</v>
      </c>
      <c r="L44" s="16">
        <f>VLOOKUP(F44,Car!AA3:AI363,7,FALSE)</f>
        <v>10.4524227726844</v>
      </c>
      <c r="M44" s="16" t="e">
        <v>#N/A</v>
      </c>
      <c r="N44" s="16">
        <f>VLOOKUP(F44,Car!AA3:AI363,9,FALSE)</f>
        <v>11.463263686012001</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West Devon to Rural as a Region</v>
      </c>
      <c r="G47" s="70"/>
      <c r="H47" s="71"/>
      <c r="I47" s="22">
        <f>100*((I44-I45)/I45)</f>
        <v>25.885874548464866</v>
      </c>
      <c r="J47" s="22">
        <f t="shared" ref="J47:L47" si="3">100*((J44-J45)/J45)</f>
        <v>29.66060820677534</v>
      </c>
      <c r="K47" s="22">
        <f t="shared" si="3"/>
        <v>21.707963039322316</v>
      </c>
      <c r="L47" s="22">
        <f t="shared" si="3"/>
        <v>11.025738672127831</v>
      </c>
      <c r="M47" s="22" t="e">
        <v>#N/A</v>
      </c>
      <c r="N47" s="22">
        <f t="shared" ref="N47" si="4">100*((N44-N45)/N45)</f>
        <v>26.285732321378742</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West Devon</v>
      </c>
      <c r="G52" s="13"/>
      <c r="H52" s="14"/>
      <c r="I52" s="15">
        <f>VLOOKUP(F52,Car!AO3:AW363,4,FALSE)</f>
        <v>33.088435245460801</v>
      </c>
      <c r="J52" s="16">
        <f>VLOOKUP(F52,Car!AO3:AW363,5,FALSE)</f>
        <v>37.234433443287401</v>
      </c>
      <c r="K52" s="16">
        <f>VLOOKUP(F52,Car!AO3:AW363,6,FALSE)</f>
        <v>35.945219758456297</v>
      </c>
      <c r="L52" s="16">
        <f>VLOOKUP(F52,Car!AO3:AW363,7,FALSE)</f>
        <v>35.82152959199</v>
      </c>
      <c r="M52" s="16" t="e">
        <v>#N/A</v>
      </c>
      <c r="N52" s="16">
        <f>VLOOKUP(F52,Car!AO3:AW363,9,FALSE)</f>
        <v>35.0479577291349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West Devon to Rural as a Region</v>
      </c>
      <c r="G55" s="70"/>
      <c r="H55" s="71"/>
      <c r="I55" s="22">
        <f>100*((I52-I53)/I53)</f>
        <v>21.551187926161592</v>
      </c>
      <c r="J55" s="22">
        <f t="shared" ref="J55:L55" si="7">100*((J52-J53)/J53)</f>
        <v>35.345172850896532</v>
      </c>
      <c r="K55" s="22">
        <f t="shared" si="7"/>
        <v>27.761919737695983</v>
      </c>
      <c r="L55" s="22">
        <f t="shared" si="7"/>
        <v>32.340388985589371</v>
      </c>
      <c r="M55" s="22" t="e">
        <f t="shared" ref="M55:N55" si="8">100*((M52-M53)/M53)</f>
        <v>#N/A</v>
      </c>
      <c r="N55" s="22">
        <f t="shared" si="8"/>
        <v>30.814720443093247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West Devon</v>
      </c>
      <c r="G60" s="13"/>
      <c r="H60" s="14"/>
      <c r="I60" s="15">
        <f>VLOOKUP(F60,Cycle!AA3:AI363,4,FALSE)</f>
        <v>23.371747345419301</v>
      </c>
      <c r="J60" s="16">
        <f>VLOOKUP(F60,Cycle!AA3:AI363,5,FALSE)</f>
        <v>23.088538015997099</v>
      </c>
      <c r="K60" s="16">
        <f>VLOOKUP(F60,Cycle!AA3:AI363,6,FALSE)</f>
        <v>23.081458318357299</v>
      </c>
      <c r="L60" s="16">
        <f>VLOOKUP(F60,Cycle!AA3:AI363,7,FALSE)</f>
        <v>18.274152929712599</v>
      </c>
      <c r="M60" s="16" t="e">
        <v>#N/A</v>
      </c>
      <c r="N60" s="16">
        <f>VLOOKUP(F60,Cycle!AA3:AI363,9,FALSE)</f>
        <v>20.970157488727899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West Devon to Rural as a Region</v>
      </c>
      <c r="G63" s="70"/>
      <c r="H63" s="71"/>
      <c r="I63" s="22">
        <f>100*((I60-I61)/I61)</f>
        <v>52.489190395097516</v>
      </c>
      <c r="J63" s="22">
        <f t="shared" ref="J63:L63" si="11">100*((J60-J61)/J61)</f>
        <v>51.556117153714951</v>
      </c>
      <c r="K63" s="22">
        <f t="shared" si="11"/>
        <v>49.626093279123069</v>
      </c>
      <c r="L63" s="22">
        <f t="shared" si="11"/>
        <v>31.680350533686948</v>
      </c>
      <c r="M63" s="22" t="e">
        <f t="shared" ref="M63:M64" si="12">(M60-M61)</f>
        <v>#N/A</v>
      </c>
      <c r="N63" s="22">
        <f t="shared" ref="N63" si="13">100*((N60-N61)/N61)</f>
        <v>56.62097325242398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West Devon</v>
      </c>
      <c r="G68" s="13"/>
      <c r="H68" s="14"/>
      <c r="I68" s="15">
        <f>VLOOKUP(F68,Cycle!AO3:AW363,4,FALSE)</f>
        <v>91.815523099464102</v>
      </c>
      <c r="J68" s="16">
        <f>VLOOKUP(F68,Cycle!AO3:AW363,5,FALSE)</f>
        <v>92.056695967675395</v>
      </c>
      <c r="K68" s="16">
        <f>VLOOKUP(F68,Cycle!AO3:AW363,6,FALSE)</f>
        <v>92.643894624267304</v>
      </c>
      <c r="L68" s="16">
        <f>VLOOKUP(F68,Cycle!AO3:AW363,7,FALSE)</f>
        <v>92.960539214724704</v>
      </c>
      <c r="M68" s="16" t="e">
        <v>#N/A</v>
      </c>
      <c r="N68" s="16">
        <f>VLOOKUP(F68,Cycle!AO3:AW363,9,FALSE)</f>
        <v>93.302783767144106</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West Devon to Rural as a Region</v>
      </c>
      <c r="G71" s="70"/>
      <c r="H71" s="71"/>
      <c r="I71" s="22">
        <f>100*((I68-I69)/I69)</f>
        <v>37.381094521128801</v>
      </c>
      <c r="J71" s="22">
        <f t="shared" ref="J71:L71" si="16">100*((J68-J69)/J69)</f>
        <v>40.560724359004958</v>
      </c>
      <c r="K71" s="22">
        <f t="shared" si="16"/>
        <v>40.777032836074056</v>
      </c>
      <c r="L71" s="22">
        <f t="shared" si="16"/>
        <v>48.56396980445826</v>
      </c>
      <c r="M71" s="22" t="e">
        <f t="shared" ref="M71:M72" si="17">(M68-M69)</f>
        <v>#N/A</v>
      </c>
      <c r="N71" s="22">
        <f t="shared" ref="N71" si="18">100*((N68-N69)/N69)</f>
        <v>52.19039526832394</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OSczzWCSSD5BNsc+qF428xt287K1y7O1Je4DdfNACaejQi/W6vb25jEGcC2Es839jNoLOCFVFZGCwayuhQBEWg==" saltValue="lYkalEuJYs51iuhztG86b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2022-08-24T13:17:45Z</dcterms:modified>
</cp:coreProperties>
</file>