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7" documentId="8_{47260F6E-5B3F-421C-BC32-757069FDF2FD}" xr6:coauthVersionLast="47" xr6:coauthVersionMax="47" xr10:uidLastSave="{AF336DF7-9ED4-4871-B5CA-6E02F6B2495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<sst xmlns="http://schemas.openxmlformats.org/spreadsheetml/2006/main" count="8461" uniqueCount="1368">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</sst>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Herefordshire, County of</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67</c:v>
                </c:pt>
                <c:pt idx="1">
                  <c:v>82</c:v>
                </c:pt>
                <c:pt idx="2">
                  <c:v>83.100000000000009</c:v>
                </c:pt>
                <c:pt idx="3">
                  <c:v>85.3</c:v>
                </c:pt>
                <c:pt idx="4">
                  <c:v>87.1</c:v>
                </c:pt>
                <c:pt idx="5">
                  <c:v>88.7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Herefordshire, County of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17.100000000000001</c:v>
                </c:pt>
                <c:pt idx="4">
                  <c:v>24.5</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Herefordshire, County of Full Fibre</c:v>
                </c:pt>
              </c:strCache>
            </c:strRef>
          </c:tx>
          <c:spPr>
            <a:noFill/>
            <a:ln w="38100">
              <a:solidFill>
                <a:schemeClr val="tx1"/>
              </a:solidFill>
            </a:ln>
            <a:effectLst/>
          </c:spPr>
          <c:invertIfNegative val="0"/>
          <c:val>
            <c:numRef>
              <c:f>Sheet1!$R$21:$V$21</c:f>
              <c:numCache>
                <c:formatCode>0.0</c:formatCode>
                <c:ptCount val="5"/>
                <c:pt idx="1">
                  <c:v>10.7</c:v>
                </c:pt>
                <c:pt idx="2">
                  <c:v>13.2</c:v>
                </c:pt>
                <c:pt idx="3">
                  <c:v>17.100000000000001</c:v>
                </c:pt>
                <c:pt idx="4">
                  <c:v>24.5</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Herefordshire, County of</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32.82</c:v>
                </c:pt>
                <c:pt idx="1">
                  <c:v>60.07</c:v>
                </c:pt>
                <c:pt idx="2">
                  <c:v>64.41</c:v>
                </c:pt>
                <c:pt idx="3">
                  <c:v>65.12</c:v>
                </c:pt>
                <c:pt idx="4">
                  <c:v>65.33</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the County of Herefordshire has from 2016 to 2021 been consistently below the England and rural situations.  In this period the County of Herefordshire's level of coverage has grown quicker than either England or 'Rural as a Region', reducing the gap to both.</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60960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30022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County of Herefordshire's gigabit availability was identical to the full fibre availability in 2020 and 2021.  Full fibre availability for the County of Herefordshire was markedly greater than either 'Rural as a Region' and England in 2018, however a smaller rate of increase saw the gaps close and in 2021 full fibre availability for England as a whole overtook availability in the County of Herefordshire.  Gigabit availability in the County of Herefordshire has in both 2020 and 2021 been greater than the rural situation, however a smaller year on year increase for Herefordshire has seen the gap close.  The gap to England's higher gigabit availability has increased significantly from 2020 to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167640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165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The County of Herefordshire's 4G coverage in the period 2017 to 2021 was marginally greater than the levels seen for 'Rural as a Region' in this period.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133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Herefordshire, County of</v>
      </c>
      <c r="G12" s="12"/>
      <c r="H12" s="13"/>
      <c r="I12" s="14">
        <f>VLOOKUP(F12,Sheet2!B10:J468,4,FALSE)</f>
        <v>67</v>
      </c>
      <c r="J12" s="15">
        <f>VLOOKUP($F12,Sheet2!$B$10:$J$468,5,FALSE)</f>
        <v>82</v>
      </c>
      <c r="K12" s="15">
        <f>VLOOKUP($F12,Sheet2!$B$10:$J$468,6,FALSE)</f>
        <v>83.100000000000009</v>
      </c>
      <c r="L12" s="15">
        <f>VLOOKUP($F12,Sheet2!$B$10:$J$468,7,FALSE)</f>
        <v>85.3</v>
      </c>
      <c r="M12" s="15">
        <f>VLOOKUP($F12,Sheet2!$B$10:$J$468,8,FALSE)</f>
        <v>87.1</v>
      </c>
      <c r="N12" s="15">
        <f>VLOOKUP($F12,Sheet2!$B$10:$J$468,9,FALSE)</f>
        <v>88.7</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Herefordshire, County of to Rural as a Region</v>
      </c>
      <c r="G15" s="55"/>
      <c r="H15" s="56"/>
      <c r="I15" s="21">
        <f>((I12-I13))</f>
        <v>-12.461538461538467</v>
      </c>
      <c r="J15" s="21">
        <f>((J12-J13))</f>
        <v>-2.9670329670329636</v>
      </c>
      <c r="K15" s="21">
        <f t="shared" ref="J15:K15" si="0">((K12-K13))</f>
        <v>-5.3461538461538254</v>
      </c>
      <c r="L15" s="21">
        <f t="shared" ref="K15:N15" si="1">((L12-L13))</f>
        <v>-4.746590909090898</v>
      </c>
      <c r="M15" s="21">
        <f t="shared" si="1"/>
        <v>-4.1942528735632152</v>
      </c>
      <c r="N15" s="21">
        <f t="shared" si="1"/>
        <v>-2.9190476190476318</v>
      </c>
      <c r="O15" s="44"/>
      <c r="P15" s="41"/>
      <c r="Q15" s="41"/>
      <c r="R15" s="41"/>
      <c r="S15" s="41"/>
      <c r="T15" s="41"/>
    </row>
    <row r="16" spans="1:20" ht="51" customHeight="1" x14ac:dyDescent="0.3">
      <c r="B16" s="16"/>
      <c r="C16" s="16"/>
      <c r="D16" s="16"/>
      <c r="F16" s="57" t="str">
        <f>"% Gap - "&amp;F12&amp;" to England"</f>
        <v>% Gap - Herefordshire, County of to England</v>
      </c>
      <c r="G16" s="58"/>
      <c r="H16" s="59"/>
      <c r="I16" s="21">
        <f>I12-I14</f>
        <v>-23</v>
      </c>
      <c r="J16" s="21">
        <f>J12-J14</f>
        <v>-10</v>
      </c>
      <c r="K16" s="21">
        <f t="shared" ref="J16:K16" si="2">K12-K14</f>
        <v>-10.899999999999991</v>
      </c>
      <c r="L16" s="21">
        <f t="shared" ref="K16:N16" si="3">L12-L14</f>
        <v>-9.7000000000000028</v>
      </c>
      <c r="M16" s="21">
        <f t="shared" si="3"/>
        <v>-8.9000000000000057</v>
      </c>
      <c r="N16" s="21">
        <f t="shared" si="3"/>
        <v>-7.2999999999999972</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Herefordshire, County of Gigabit availability</v>
      </c>
      <c r="G21" s="12"/>
      <c r="H21" s="13"/>
      <c r="I21" s="14"/>
      <c r="J21" s="15"/>
      <c r="K21" s="15"/>
      <c r="L21" s="15">
        <f>VLOOKUP(B4,Sheet2!AB9:AJ460,8,FALSE)</f>
        <v>17.100000000000001</v>
      </c>
      <c r="M21" s="34">
        <f>VLOOKUP(B4,Sheet2!AB9:AK460,9,FALSE)</f>
        <v>24.5</v>
      </c>
      <c r="N21" s="43"/>
      <c r="O21" s="11" t="str">
        <f>B4&amp;" Full Fibre"</f>
        <v>Herefordshire, County of Full Fibre</v>
      </c>
      <c r="P21" s="12"/>
      <c r="Q21" s="13"/>
      <c r="R21" s="14"/>
      <c r="S21" s="15">
        <f>VLOOKUP(B4,Sheet2!BB9:BJ460,6,FALSE)</f>
        <v>10.7</v>
      </c>
      <c r="T21" s="15">
        <f>VLOOKUP(B4,Sheet2!BB9:BJ460,7,FALSE)</f>
        <v>13.2</v>
      </c>
      <c r="U21" s="15">
        <f>VLOOKUP(B4,Sheet2!BB9:BJ460,8,FALSE)</f>
        <v>17.100000000000001</v>
      </c>
      <c r="V21" s="34">
        <f>VLOOKUP(B4,Sheet2!BB9:BJ460,9,FALSE)</f>
        <v>24.5</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Herefordshire, County of Gigabit availability to Rural as a Region</v>
      </c>
      <c r="G24" s="55"/>
      <c r="H24" s="56"/>
      <c r="I24" s="21"/>
      <c r="J24" s="21"/>
      <c r="K24" s="21"/>
      <c r="L24" s="21">
        <f>((L21-L22))</f>
        <v>4.4885057471264371</v>
      </c>
      <c r="M24" s="37">
        <f>((M21-M22))</f>
        <v>3.2797619047619015</v>
      </c>
      <c r="N24" s="44"/>
      <c r="O24" s="54" t="str">
        <f>"% Gap - "&amp;O21&amp;" to Rural as a Region"</f>
        <v>% Gap - Herefordshire, County of Full Fibre to Rural as a Region</v>
      </c>
      <c r="P24" s="55"/>
      <c r="Q24" s="56"/>
      <c r="R24" s="21"/>
      <c r="S24" s="21">
        <f t="shared" ref="S24:T24" si="5">((S21-S22))</f>
        <v>5.4846153846153847</v>
      </c>
      <c r="T24" s="21">
        <f t="shared" si="5"/>
        <v>5.7613636363636358</v>
      </c>
      <c r="U24" s="21">
        <f>((U21-U22))</f>
        <v>4.8471264367816076</v>
      </c>
      <c r="V24" s="37">
        <f>((V21-V22))</f>
        <v>4.5357142857142847</v>
      </c>
      <c r="W24" s="45"/>
    </row>
    <row r="25" spans="1:23" ht="51" customHeight="1" x14ac:dyDescent="0.3">
      <c r="B25" s="16"/>
      <c r="C25" s="16"/>
      <c r="D25" s="16"/>
      <c r="F25" s="57" t="str">
        <f>"% Gap - "&amp;F21&amp;" to England"</f>
        <v>% Gap - Herefordshire, County of Gigabit availability to England</v>
      </c>
      <c r="G25" s="58"/>
      <c r="H25" s="59"/>
      <c r="I25" s="21"/>
      <c r="J25" s="21"/>
      <c r="K25" s="21"/>
      <c r="L25" s="21">
        <f>L21-L23</f>
        <v>-7.8999999999999986</v>
      </c>
      <c r="M25" s="21">
        <f>M21-M23</f>
        <v>-21.5</v>
      </c>
      <c r="N25" s="44"/>
      <c r="O25" s="57" t="str">
        <f>"% Gap - "&amp;O21&amp;" to England"</f>
        <v>% Gap - Herefordshire, County of Full Fibre to England</v>
      </c>
      <c r="P25" s="58"/>
      <c r="Q25" s="59"/>
      <c r="R25" s="21"/>
      <c r="S25" s="21">
        <f>S21-S23</f>
        <v>4.6999999999999993</v>
      </c>
      <c r="T25" s="21">
        <f t="shared" ref="T25:V25" si="6">T21-T23</f>
        <v>3.1999999999999993</v>
      </c>
      <c r="U25" s="21">
        <f t="shared" si="6"/>
        <v>1.1000000000000014</v>
      </c>
      <c r="V25" s="21">
        <f t="shared" si="6"/>
        <v>-2.5</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Herefordshire, County of</v>
      </c>
      <c r="G30" s="12"/>
      <c r="H30" s="13"/>
      <c r="I30" s="14">
        <f>VLOOKUP(F30,Sheet2!BL9:BT460,5,FALSE)</f>
        <v>32.82</v>
      </c>
      <c r="J30" s="15">
        <f>VLOOKUP($F30,Sheet2!$BL9:$BT460,6,FALSE)</f>
        <v>60.07</v>
      </c>
      <c r="K30" s="15">
        <f>VLOOKUP($F30,Sheet2!$BL9:$BT460,7,FALSE)</f>
        <v>64.41</v>
      </c>
      <c r="L30" s="15">
        <f>VLOOKUP($F30,Sheet2!$BL9:$BT460,8,FALSE)</f>
        <v>65.12</v>
      </c>
      <c r="M30" s="15">
        <f>VLOOKUP($F30,Sheet2!$BL9:$BT460,9,FALSE)</f>
        <v>65.33</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Herefordshire, County of to Rural as a Region</v>
      </c>
      <c r="G33" s="55"/>
      <c r="H33" s="56"/>
      <c r="I33" s="21">
        <f>(I30-I31)</f>
        <v>2.8685714285714354</v>
      </c>
      <c r="J33" s="21">
        <f>(J30-J31)</f>
        <v>1.0870329670329681</v>
      </c>
      <c r="K33" s="21">
        <f t="shared" ref="K33:M33" si="8">(K30-K31)</f>
        <v>2.5192045454545209</v>
      </c>
      <c r="L33" s="21">
        <f t="shared" si="8"/>
        <v>1.9155172413793053</v>
      </c>
      <c r="M33" s="21">
        <f t="shared" si="8"/>
        <v>1.1610714285714181</v>
      </c>
      <c r="N33" s="44"/>
      <c r="O33" s="41"/>
      <c r="P33" s="41"/>
      <c r="Q33" s="41"/>
      <c r="R33" s="41"/>
      <c r="S33" s="41"/>
      <c r="T33" s="41"/>
    </row>
    <row r="34" spans="2:20" ht="51" customHeight="1" x14ac:dyDescent="0.3">
      <c r="B34" s="16"/>
      <c r="C34" s="16"/>
      <c r="D34" s="16"/>
      <c r="F34" s="57" t="str">
        <f>"% Gap - "&amp;F30&amp;" to England"</f>
        <v>% Gap - Herefordshire, County of to England</v>
      </c>
      <c r="G34" s="58"/>
      <c r="H34" s="59"/>
      <c r="I34" s="21">
        <f>I30-I32</f>
        <v>-27.18</v>
      </c>
      <c r="J34" s="21">
        <f>J30-J32</f>
        <v>-17.93</v>
      </c>
      <c r="K34" s="21">
        <f t="shared" ref="K34:M34" si="9">K30-K32</f>
        <v>-16.590000000000003</v>
      </c>
      <c r="L34" s="21">
        <f t="shared" si="9"/>
        <v>-15.879999999999995</v>
      </c>
      <c r="M34" s="21">
        <f t="shared" si="9"/>
        <v>-16.670000000000002</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pSayUZUt3EKfmIkAON0oWNPnnK7EDmCo3B9J3oDY+tvWPflVdCYX0rnI/eBTY7MZfuB/wRom7oWMF9Pv2rZ/g==" saltValue="2UAgvLIPBYUG4JaDOvCzY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Herefordshire, County of</v>
      </c>
      <c r="CI6" s="31" t="e">
        <f>100000*VLOOKUP($CH6,$B$6:$P$472,CI$1,FALSE)/VLOOKUP($CH6,$BB$8:$BY$472,CI$1,FALSE)</f>
        <v>#DIV/0!</v>
      </c>
      <c r="CJ6" s="31" t="e">
        <f t="shared" ref="CJ6:CN6" si="0">100000*VLOOKUP($CH6,$B$6:$P$472,CJ$1,FALSE)/VLOOKUP($CH6,$BB$8:$BY$472,CJ$1,FALSE)</f>
        <v>#DIV/0!</v>
      </c>
      <c r="CK6" s="31">
        <f t="shared" si="0"/>
        <v>776635.51401869173</v>
      </c>
      <c r="CL6" s="31">
        <f t="shared" si="0"/>
        <v>646212.12121212122</v>
      </c>
      <c r="CM6" s="31">
        <f t="shared" si="0"/>
        <v>509356.72514619876</v>
      </c>
      <c r="CN6" s="31">
        <f t="shared" si="0"/>
        <v>362040.81632653059</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2022-10-06T08:41:26Z</dcterms:modified>
</cp:coreProperties>
</file>