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41022/Miision 4/"/>
    </mc:Choice>
  </mc:AlternateContent>
  <xr:revisionPtr revIDLastSave="5" documentId="8_{0FE95C83-E505-480F-91D7-8FE8313C1A3A}" xr6:coauthVersionLast="47" xr6:coauthVersionMax="47" xr10:uidLastSave="{D0DE70B0-254E-41DF-A3B9-408E36EEC7BB}"/>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1" l="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1" i="1"/>
  <c r="T25" i="1" s="1"/>
  <c r="S21" i="1"/>
  <c r="S25" i="1" s="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F25" i="1" l="1"/>
  <c r="F24" i="1"/>
  <c r="F33" i="1"/>
  <c r="F34" i="1"/>
  <c r="O24" i="1"/>
  <c r="O25" i="1"/>
  <c r="L26" i="1"/>
  <c r="N17" i="1"/>
  <c r="S26" i="1"/>
  <c r="M17" i="1"/>
  <c r="L17" i="1"/>
  <c r="M26" i="1"/>
  <c r="K17" i="1"/>
  <c r="J17" i="1"/>
  <c r="T26" i="1"/>
  <c r="I17" i="1"/>
  <c r="J30" i="1"/>
  <c r="I30" i="1"/>
  <c r="M30" i="1"/>
  <c r="L30" i="1"/>
  <c r="K30" i="1"/>
  <c r="M24" i="1"/>
  <c r="L24" i="1"/>
  <c r="U26" i="1"/>
  <c r="U24" i="1"/>
  <c r="V26" i="1"/>
  <c r="T24" i="1"/>
  <c r="S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M33" i="1" l="1"/>
  <c r="M34" i="1"/>
  <c r="I33" i="1"/>
  <c r="I34" i="1"/>
  <c r="L33" i="1"/>
  <c r="L34" i="1"/>
  <c r="K33" i="1"/>
  <c r="K34" i="1"/>
  <c r="J33" i="1"/>
  <c r="J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F15" i="1" l="1"/>
  <c r="F16" i="1"/>
  <c r="L12" i="1"/>
  <c r="K12" i="1"/>
  <c r="J12" i="1"/>
  <c r="I12" i="1"/>
  <c r="N12" i="1"/>
  <c r="M12" i="1"/>
  <c r="M15" i="1" l="1"/>
  <c r="M16" i="1"/>
  <c r="I15" i="1"/>
  <c r="I16" i="1"/>
  <c r="N15" i="1"/>
  <c r="N16" i="1"/>
  <c r="L15" i="1"/>
  <c r="L16" i="1"/>
  <c r="J15" i="1"/>
  <c r="J16" i="1"/>
  <c r="K15" i="1"/>
  <c r="K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<sst xmlns="http://schemas.openxmlformats.org/spreadsheetml/2006/main" count="8461" uniqueCount="1368">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</sst>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East Cambridgeshire</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88</c:v>
                </c:pt>
                <c:pt idx="1">
                  <c:v>89</c:v>
                </c:pt>
                <c:pt idx="2">
                  <c:v>91.5</c:v>
                </c:pt>
                <c:pt idx="3">
                  <c:v>93.1</c:v>
                </c:pt>
                <c:pt idx="4">
                  <c:v>94.1</c:v>
                </c:pt>
                <c:pt idx="5">
                  <c:v>94.9</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East Cambridgeshire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13.6</c:v>
                </c:pt>
                <c:pt idx="4">
                  <c:v>27.9</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East Cambridgeshire Full Fibre</c:v>
                </c:pt>
              </c:strCache>
            </c:strRef>
          </c:tx>
          <c:spPr>
            <a:noFill/>
            <a:ln w="38100">
              <a:solidFill>
                <a:schemeClr val="tx1"/>
              </a:solidFill>
            </a:ln>
            <a:effectLst/>
          </c:spPr>
          <c:invertIfNegative val="0"/>
          <c:val>
            <c:numRef>
              <c:f>Sheet1!$R$21:$V$21</c:f>
              <c:numCache>
                <c:formatCode>0.0</c:formatCode>
                <c:ptCount val="5"/>
                <c:pt idx="1">
                  <c:v>1.8</c:v>
                </c:pt>
                <c:pt idx="2">
                  <c:v>3</c:v>
                </c:pt>
                <c:pt idx="3">
                  <c:v>13.6</c:v>
                </c:pt>
                <c:pt idx="4">
                  <c:v>27.9</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East Cambridgeshire</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33.24</c:v>
                </c:pt>
                <c:pt idx="1">
                  <c:v>63.12</c:v>
                </c:pt>
                <c:pt idx="2">
                  <c:v>61.25</c:v>
                </c:pt>
                <c:pt idx="3">
                  <c:v>61.92</c:v>
                </c:pt>
                <c:pt idx="4">
                  <c:v>61.09</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274320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2725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have Superfast Broadband coverage from fixed broadband within East Cambridgeshire has consistently from 2016 to 2021 sat between the rural and England situations.</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579120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2250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East Cambridgeshire's gigabit availability was identical to its full fibre availability in 2020 and 2021.  Its gigabit availability saw an increase from 2020 to 2021 maintaining its position above the rural situation but below the position for England overall.  Its full fibre availability saw an increase from 2018 to 2021 that was greater than both the rural and England increases, taking it from below both in 2018 to above both in 2021.</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396240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3944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East Cambridgeshire's 4G coverage in the period 2017 to 2021 very closely matched the situation found in 'Rural as a Region'.</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60" t="s">
        <v>1354</v>
      </c>
      <c r="B1" s="61"/>
      <c r="C1" s="61"/>
    </row>
    <row r="2" spans="1:20" ht="21" customHeight="1" x14ac:dyDescent="0.3">
      <c r="A2" s="61"/>
      <c r="B2" s="61"/>
      <c r="C2" s="61"/>
    </row>
    <row r="3" spans="1:20" ht="15" thickBot="1" x14ac:dyDescent="0.35"/>
    <row r="4" spans="1:20" ht="16.2" thickBot="1" x14ac:dyDescent="0.35">
      <c r="A4" s="2" t="s">
        <v>0</v>
      </c>
      <c r="B4" s="3" t="s">
        <v>89</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46" t="s">
        <v>1362</v>
      </c>
      <c r="G11" s="46"/>
      <c r="H11" s="47"/>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East Cambridgeshire</v>
      </c>
      <c r="G12" s="12"/>
      <c r="H12" s="13"/>
      <c r="I12" s="14">
        <f>VLOOKUP(F12,Sheet2!B10:J468,4,FALSE)</f>
        <v>88</v>
      </c>
      <c r="J12" s="15">
        <f>VLOOKUP($F12,Sheet2!$B$10:$J$468,5,FALSE)</f>
        <v>89</v>
      </c>
      <c r="K12" s="15">
        <f>VLOOKUP($F12,Sheet2!$B$10:$J$468,6,FALSE)</f>
        <v>91.5</v>
      </c>
      <c r="L12" s="15">
        <f>VLOOKUP($F12,Sheet2!$B$10:$J$468,7,FALSE)</f>
        <v>93.1</v>
      </c>
      <c r="M12" s="15">
        <f>VLOOKUP($F12,Sheet2!$B$10:$J$468,8,FALSE)</f>
        <v>94.1</v>
      </c>
      <c r="N12" s="15">
        <f>VLOOKUP($F12,Sheet2!$B$10:$J$468,9,FALSE)</f>
        <v>94.9</v>
      </c>
      <c r="O12" s="43"/>
      <c r="P12" s="40"/>
      <c r="Q12" s="40"/>
      <c r="R12" s="40"/>
      <c r="S12" s="40"/>
      <c r="T12" s="40"/>
    </row>
    <row r="13" spans="1:20" ht="51" customHeight="1" x14ac:dyDescent="0.3">
      <c r="B13" s="16"/>
      <c r="C13" s="16"/>
      <c r="D13" s="16"/>
      <c r="F13" s="48" t="s">
        <v>2</v>
      </c>
      <c r="G13" s="49"/>
      <c r="H13" s="50"/>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1" t="s">
        <v>3</v>
      </c>
      <c r="G14" s="52"/>
      <c r="H14" s="53"/>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4" t="str">
        <f>"% Gap - "&amp;F12&amp;" to Rural as a Region"</f>
        <v>% Gap - East Cambridgeshire to Rural as a Region</v>
      </c>
      <c r="G15" s="55"/>
      <c r="H15" s="56"/>
      <c r="I15" s="21">
        <f>((I12-I13))</f>
        <v>8.538461538461533</v>
      </c>
      <c r="J15" s="21">
        <f>((J12-J13))</f>
        <v>4.0329670329670364</v>
      </c>
      <c r="K15" s="21">
        <f t="shared" ref="K15:N15" si="0">((K12-K13))</f>
        <v>3.0538461538461661</v>
      </c>
      <c r="L15" s="21">
        <f t="shared" si="0"/>
        <v>3.0534090909090992</v>
      </c>
      <c r="M15" s="21">
        <f t="shared" si="0"/>
        <v>2.8057471264367848</v>
      </c>
      <c r="N15" s="21">
        <f t="shared" si="0"/>
        <v>3.2809523809523711</v>
      </c>
      <c r="O15" s="44"/>
      <c r="P15" s="41"/>
      <c r="Q15" s="41"/>
      <c r="R15" s="41"/>
      <c r="S15" s="41"/>
      <c r="T15" s="41"/>
    </row>
    <row r="16" spans="1:20" ht="51" customHeight="1" x14ac:dyDescent="0.3">
      <c r="B16" s="16"/>
      <c r="C16" s="16"/>
      <c r="D16" s="16"/>
      <c r="F16" s="57" t="str">
        <f>"% Gap - "&amp;F12&amp;" to England"</f>
        <v>% Gap - East Cambridgeshire to England</v>
      </c>
      <c r="G16" s="58"/>
      <c r="H16" s="59"/>
      <c r="I16" s="21">
        <f>I12-I14</f>
        <v>-2</v>
      </c>
      <c r="J16" s="21">
        <f>J12-J14</f>
        <v>-3</v>
      </c>
      <c r="K16" s="21">
        <f t="shared" ref="K16:N16" si="1">K12-K14</f>
        <v>-2.5</v>
      </c>
      <c r="L16" s="21">
        <f t="shared" si="1"/>
        <v>-1.9000000000000057</v>
      </c>
      <c r="M16" s="21">
        <f t="shared" si="1"/>
        <v>-1.9000000000000057</v>
      </c>
      <c r="N16" s="21">
        <f t="shared" si="1"/>
        <v>-1.0999999999999943</v>
      </c>
      <c r="O16" s="44"/>
      <c r="P16" s="41"/>
      <c r="Q16" s="41"/>
      <c r="R16" s="41"/>
      <c r="S16" s="41"/>
      <c r="T16" s="41"/>
    </row>
    <row r="17" spans="1:23" ht="51" customHeight="1" x14ac:dyDescent="0.3">
      <c r="B17" s="16"/>
      <c r="C17" s="16"/>
      <c r="D17" s="16"/>
      <c r="F17" s="57" t="s">
        <v>4</v>
      </c>
      <c r="G17" s="58"/>
      <c r="H17" s="59"/>
      <c r="I17" s="22">
        <f>(I13-I14)</f>
        <v>-10.538461538461533</v>
      </c>
      <c r="J17" s="23">
        <f>(J13-J14)</f>
        <v>-7.0329670329670364</v>
      </c>
      <c r="K17" s="23">
        <f t="shared" ref="K17:N17" si="2">(K13-K14)</f>
        <v>-5.5538461538461661</v>
      </c>
      <c r="L17" s="23">
        <f t="shared" si="2"/>
        <v>-4.9534090909091049</v>
      </c>
      <c r="M17" s="23">
        <f t="shared" si="2"/>
        <v>-4.7057471264367905</v>
      </c>
      <c r="N17" s="23">
        <f t="shared" si="2"/>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46" t="s">
        <v>1357</v>
      </c>
      <c r="G20" s="46"/>
      <c r="H20" s="47"/>
      <c r="I20" s="7">
        <v>2017</v>
      </c>
      <c r="J20" s="28">
        <v>2018</v>
      </c>
      <c r="K20" s="28">
        <v>2019</v>
      </c>
      <c r="L20" s="28">
        <v>2020</v>
      </c>
      <c r="M20" s="33">
        <v>2021</v>
      </c>
      <c r="N20" s="42"/>
      <c r="O20" s="46" t="s">
        <v>1356</v>
      </c>
      <c r="P20" s="46"/>
      <c r="Q20" s="47"/>
      <c r="R20" s="7">
        <v>2017</v>
      </c>
      <c r="S20" s="28">
        <v>2018</v>
      </c>
      <c r="T20" s="28">
        <v>2019</v>
      </c>
      <c r="U20" s="28">
        <v>2020</v>
      </c>
      <c r="V20" s="33">
        <v>2021</v>
      </c>
      <c r="W20" s="45"/>
    </row>
    <row r="21" spans="1:23" ht="51" customHeight="1" thickTop="1" x14ac:dyDescent="0.3">
      <c r="B21" s="9"/>
      <c r="C21" s="10"/>
      <c r="D21" s="10"/>
      <c r="F21" s="11" t="str">
        <f>B4&amp;" Gigabit availability"</f>
        <v>East Cambridgeshire Gigabit availability</v>
      </c>
      <c r="G21" s="12"/>
      <c r="H21" s="13"/>
      <c r="I21" s="14"/>
      <c r="J21" s="15"/>
      <c r="K21" s="15"/>
      <c r="L21" s="15">
        <f>VLOOKUP(B4,Sheet2!AB9:AJ460,8,FALSE)</f>
        <v>13.6</v>
      </c>
      <c r="M21" s="34">
        <f>VLOOKUP(B4,Sheet2!AB9:AK460,9,FALSE)</f>
        <v>27.9</v>
      </c>
      <c r="N21" s="43"/>
      <c r="O21" s="11" t="str">
        <f>B4&amp;" Full Fibre"</f>
        <v>East Cambridgeshire Full Fibre</v>
      </c>
      <c r="P21" s="12"/>
      <c r="Q21" s="13"/>
      <c r="R21" s="14"/>
      <c r="S21" s="15">
        <f>VLOOKUP(B4,Sheet2!BB9:BJ460,6,FALSE)</f>
        <v>1.8</v>
      </c>
      <c r="T21" s="15">
        <f>VLOOKUP(B4,Sheet2!BB9:BJ460,7,FALSE)</f>
        <v>3</v>
      </c>
      <c r="U21" s="15">
        <f>VLOOKUP(B4,Sheet2!BB9:BJ460,8,FALSE)</f>
        <v>13.6</v>
      </c>
      <c r="V21" s="34">
        <f>VLOOKUP(B4,Sheet2!BB9:BJ460,9,FALSE)</f>
        <v>27.9</v>
      </c>
      <c r="W21" s="45"/>
    </row>
    <row r="22" spans="1:23" ht="51" customHeight="1" x14ac:dyDescent="0.3">
      <c r="B22" s="16"/>
      <c r="C22" s="16"/>
      <c r="D22" s="16"/>
      <c r="F22" s="48" t="s">
        <v>1363</v>
      </c>
      <c r="G22" s="49"/>
      <c r="H22" s="50"/>
      <c r="I22" s="17"/>
      <c r="J22" s="18"/>
      <c r="K22" s="18"/>
      <c r="L22" s="18">
        <f>Sheet2!AI472</f>
        <v>12.611494252873564</v>
      </c>
      <c r="M22" s="35">
        <f>Sheet2!AJ472</f>
        <v>21.220238095238098</v>
      </c>
      <c r="N22" s="43"/>
      <c r="O22" s="48" t="s">
        <v>1365</v>
      </c>
      <c r="P22" s="49"/>
      <c r="Q22" s="50"/>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1" t="s">
        <v>1364</v>
      </c>
      <c r="G23" s="52"/>
      <c r="H23" s="53"/>
      <c r="I23" s="19">
        <f>Sheet2!AF8</f>
        <v>3</v>
      </c>
      <c r="J23" s="20">
        <f>Sheet2!AG8</f>
        <v>6</v>
      </c>
      <c r="K23" s="20">
        <f>Sheet2!AH8</f>
        <v>10</v>
      </c>
      <c r="L23" s="20">
        <f>Sheet2!AI8</f>
        <v>25</v>
      </c>
      <c r="M23" s="20">
        <f>Sheet2!AJ8</f>
        <v>46</v>
      </c>
      <c r="N23" s="43"/>
      <c r="O23" s="51" t="s">
        <v>1366</v>
      </c>
      <c r="P23" s="52"/>
      <c r="Q23" s="53"/>
      <c r="R23" s="19"/>
      <c r="S23" s="20">
        <f>Sheet2!BG8</f>
        <v>6</v>
      </c>
      <c r="T23" s="20">
        <f>Sheet2!BH8</f>
        <v>10</v>
      </c>
      <c r="U23" s="20">
        <f>Sheet2!BI8</f>
        <v>16</v>
      </c>
      <c r="V23" s="36">
        <f>Sheet2!BJ8</f>
        <v>27</v>
      </c>
      <c r="W23" s="45"/>
    </row>
    <row r="24" spans="1:23" ht="51" customHeight="1" thickTop="1" x14ac:dyDescent="0.3">
      <c r="B24" s="16"/>
      <c r="C24" s="16"/>
      <c r="D24" s="16"/>
      <c r="F24" s="54" t="str">
        <f>"% Gap - "&amp;F21&amp;" to Rural as a Region"</f>
        <v>% Gap - East Cambridgeshire Gigabit availability to Rural as a Region</v>
      </c>
      <c r="G24" s="55"/>
      <c r="H24" s="56"/>
      <c r="I24" s="21"/>
      <c r="J24" s="21"/>
      <c r="K24" s="21"/>
      <c r="L24" s="21">
        <f>((L21-L22))</f>
        <v>0.98850574712643535</v>
      </c>
      <c r="M24" s="37">
        <f>((M21-M22))</f>
        <v>6.6797619047619001</v>
      </c>
      <c r="N24" s="44"/>
      <c r="O24" s="54" t="str">
        <f>"% Gap - "&amp;O21&amp;" to Rural as a Region"</f>
        <v>% Gap - East Cambridgeshire Full Fibre to Rural as a Region</v>
      </c>
      <c r="P24" s="55"/>
      <c r="Q24" s="56"/>
      <c r="R24" s="21"/>
      <c r="S24" s="21">
        <f t="shared" ref="S24:T24" si="3">((S21-S22))</f>
        <v>-3.4153846153846148</v>
      </c>
      <c r="T24" s="21">
        <f t="shared" si="3"/>
        <v>-4.4386363636363635</v>
      </c>
      <c r="U24" s="21">
        <f>((U21-U22))</f>
        <v>1.3471264367816058</v>
      </c>
      <c r="V24" s="37">
        <f>((V21-V22))</f>
        <v>7.9357142857142833</v>
      </c>
      <c r="W24" s="45"/>
    </row>
    <row r="25" spans="1:23" ht="51" customHeight="1" x14ac:dyDescent="0.3">
      <c r="B25" s="16"/>
      <c r="C25" s="16"/>
      <c r="D25" s="16"/>
      <c r="F25" s="57" t="str">
        <f>"% Gap - "&amp;F21&amp;" to England"</f>
        <v>% Gap - East Cambridgeshire Gigabit availability to England</v>
      </c>
      <c r="G25" s="58"/>
      <c r="H25" s="59"/>
      <c r="I25" s="21"/>
      <c r="J25" s="21"/>
      <c r="K25" s="21"/>
      <c r="L25" s="21">
        <f>L21-L23</f>
        <v>-11.4</v>
      </c>
      <c r="M25" s="21">
        <f>M21-M23</f>
        <v>-18.100000000000001</v>
      </c>
      <c r="N25" s="44"/>
      <c r="O25" s="57" t="str">
        <f>"% Gap - "&amp;O21&amp;" to England"</f>
        <v>% Gap - East Cambridgeshire Full Fibre to England</v>
      </c>
      <c r="P25" s="58"/>
      <c r="Q25" s="59"/>
      <c r="R25" s="21"/>
      <c r="S25" s="21">
        <f>S21-S23</f>
        <v>-4.2</v>
      </c>
      <c r="T25" s="21">
        <f t="shared" ref="T25:V25" si="4">T21-T23</f>
        <v>-7</v>
      </c>
      <c r="U25" s="21">
        <f t="shared" si="4"/>
        <v>-2.4000000000000004</v>
      </c>
      <c r="V25" s="21">
        <f t="shared" si="4"/>
        <v>0.89999999999999858</v>
      </c>
      <c r="W25" s="45"/>
    </row>
    <row r="26" spans="1:23" ht="51" customHeight="1" x14ac:dyDescent="0.3">
      <c r="B26" s="16"/>
      <c r="C26" s="16"/>
      <c r="D26" s="16"/>
      <c r="F26" s="57" t="s">
        <v>4</v>
      </c>
      <c r="G26" s="58"/>
      <c r="H26" s="59"/>
      <c r="I26" s="22"/>
      <c r="J26" s="23"/>
      <c r="K26" s="23"/>
      <c r="L26" s="23">
        <f>((L22-L23))</f>
        <v>-12.388505747126436</v>
      </c>
      <c r="M26" s="38">
        <f>((M22-M23))</f>
        <v>-24.779761904761902</v>
      </c>
      <c r="N26" s="44"/>
      <c r="O26" s="57" t="s">
        <v>4</v>
      </c>
      <c r="P26" s="58"/>
      <c r="Q26" s="59"/>
      <c r="R26" s="22"/>
      <c r="S26" s="23">
        <f t="shared" ref="S26:T26" si="5">((S22-S23))</f>
        <v>-0.78461538461538538</v>
      </c>
      <c r="T26" s="23">
        <f t="shared" si="5"/>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46" t="s">
        <v>1358</v>
      </c>
      <c r="G29" s="46"/>
      <c r="H29" s="47"/>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East Cambridgeshire</v>
      </c>
      <c r="G30" s="12"/>
      <c r="H30" s="13"/>
      <c r="I30" s="14">
        <f>VLOOKUP(F30,Sheet2!BL9:BT460,5,FALSE)</f>
        <v>33.24</v>
      </c>
      <c r="J30" s="15">
        <f>VLOOKUP($F30,Sheet2!$BL9:$BT460,6,FALSE)</f>
        <v>63.12</v>
      </c>
      <c r="K30" s="15">
        <f>VLOOKUP($F30,Sheet2!$BL9:$BT460,7,FALSE)</f>
        <v>61.25</v>
      </c>
      <c r="L30" s="15">
        <f>VLOOKUP($F30,Sheet2!$BL9:$BT460,8,FALSE)</f>
        <v>61.92</v>
      </c>
      <c r="M30" s="15">
        <f>VLOOKUP($F30,Sheet2!$BL9:$BT460,9,FALSE)</f>
        <v>61.09</v>
      </c>
      <c r="N30" s="43"/>
      <c r="O30" s="40"/>
      <c r="P30" s="40"/>
      <c r="Q30" s="40"/>
      <c r="R30" s="40"/>
      <c r="S30" s="40"/>
      <c r="T30" s="40"/>
    </row>
    <row r="31" spans="1:23" ht="51" customHeight="1" x14ac:dyDescent="0.3">
      <c r="B31" s="16"/>
      <c r="C31" s="16"/>
      <c r="D31" s="16"/>
      <c r="F31" s="48" t="s">
        <v>2</v>
      </c>
      <c r="G31" s="49"/>
      <c r="H31" s="50"/>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1" t="s">
        <v>3</v>
      </c>
      <c r="G32" s="52"/>
      <c r="H32" s="53"/>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4" t="str">
        <f>"% Gap - "&amp;F30&amp;" to Rural as a Region"</f>
        <v>% Gap - East Cambridgeshire to Rural as a Region</v>
      </c>
      <c r="G33" s="55"/>
      <c r="H33" s="56"/>
      <c r="I33" s="21">
        <f>(I30-I31)</f>
        <v>3.2885714285714371</v>
      </c>
      <c r="J33" s="21">
        <f>(J30-J31)</f>
        <v>4.1370329670329653</v>
      </c>
      <c r="K33" s="21">
        <f t="shared" ref="K33:M33" si="6">(K30-K31)</f>
        <v>-0.64079545454547571</v>
      </c>
      <c r="L33" s="21">
        <f t="shared" si="6"/>
        <v>-1.2844827586206975</v>
      </c>
      <c r="M33" s="21">
        <f t="shared" si="6"/>
        <v>-3.0789285714285768</v>
      </c>
      <c r="N33" s="44"/>
      <c r="O33" s="41"/>
      <c r="P33" s="41"/>
      <c r="Q33" s="41"/>
      <c r="R33" s="41"/>
      <c r="S33" s="41"/>
      <c r="T33" s="41"/>
    </row>
    <row r="34" spans="2:20" ht="51" customHeight="1" x14ac:dyDescent="0.3">
      <c r="B34" s="16"/>
      <c r="C34" s="16"/>
      <c r="D34" s="16"/>
      <c r="F34" s="57" t="str">
        <f>"% Gap - "&amp;F30&amp;" to England"</f>
        <v>% Gap - East Cambridgeshire to England</v>
      </c>
      <c r="G34" s="58"/>
      <c r="H34" s="59"/>
      <c r="I34" s="21">
        <f>I30-I32</f>
        <v>-26.759999999999998</v>
      </c>
      <c r="J34" s="21">
        <f>J30-J32</f>
        <v>-14.880000000000003</v>
      </c>
      <c r="K34" s="21">
        <f t="shared" ref="K34:M34" si="7">K30-K32</f>
        <v>-19.75</v>
      </c>
      <c r="L34" s="21">
        <f t="shared" si="7"/>
        <v>-19.079999999999998</v>
      </c>
      <c r="M34" s="21">
        <f t="shared" si="7"/>
        <v>-20.909999999999997</v>
      </c>
      <c r="N34" s="44"/>
      <c r="O34" s="41"/>
      <c r="P34" s="41"/>
      <c r="Q34" s="41"/>
      <c r="R34" s="41"/>
      <c r="S34" s="41"/>
      <c r="T34" s="41"/>
    </row>
    <row r="35" spans="2:20" ht="51" customHeight="1" x14ac:dyDescent="0.3">
      <c r="B35" s="16"/>
      <c r="C35" s="16"/>
      <c r="D35" s="16"/>
      <c r="F35" s="57" t="s">
        <v>4</v>
      </c>
      <c r="G35" s="58"/>
      <c r="H35" s="59"/>
      <c r="I35" s="22">
        <f>(I31-I32)</f>
        <v>-30.048571428571435</v>
      </c>
      <c r="J35" s="23">
        <f>(J31-J32)</f>
        <v>-19.017032967032968</v>
      </c>
      <c r="K35" s="23">
        <f t="shared" ref="K35:M35" si="8">(K31-K32)</f>
        <v>-19.109204545454524</v>
      </c>
      <c r="L35" s="23">
        <f t="shared" si="8"/>
        <v>-17.795517241379301</v>
      </c>
      <c r="M35" s="23">
        <f t="shared" si="8"/>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KUinI7GBQ32iTi7dRObK1txsK+KpjX4mu2M3nIPN1+M9Zb9yqypi3nzSbQtF8aUougt6gfguoRR460AK00SnpA==" saltValue="Ql5aflH8aRPPF5vdhQ88fA=="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6:H26"/>
    <mergeCell ref="F25:H25"/>
    <mergeCell ref="F29:H29"/>
    <mergeCell ref="F31:H31"/>
    <mergeCell ref="F32:H32"/>
    <mergeCell ref="F33:H33"/>
    <mergeCell ref="F35:H35"/>
    <mergeCell ref="F34:H34"/>
    <mergeCell ref="O20:Q20"/>
    <mergeCell ref="O22:Q22"/>
    <mergeCell ref="O23:Q23"/>
    <mergeCell ref="O24:Q24"/>
    <mergeCell ref="O26:Q26"/>
    <mergeCell ref="O25:Q2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East Cambridgeshire</v>
      </c>
      <c r="CI6" s="31" t="e">
        <f>100000*VLOOKUP($CH6,$B$6:$P$472,CI$1,FALSE)/VLOOKUP($CH6,$BB$8:$BY$472,CI$1,FALSE)</f>
        <v>#DIV/0!</v>
      </c>
      <c r="CJ6" s="31" t="e">
        <f t="shared" ref="CJ6:CN6" si="0">100000*VLOOKUP($CH6,$B$6:$P$472,CJ$1,FALSE)/VLOOKUP($CH6,$BB$8:$BY$472,CJ$1,FALSE)</f>
        <v>#DIV/0!</v>
      </c>
      <c r="CK6" s="31">
        <f t="shared" si="0"/>
        <v>5083333.333333333</v>
      </c>
      <c r="CL6" s="31">
        <f t="shared" si="0"/>
        <v>3103333.3333333335</v>
      </c>
      <c r="CM6" s="31">
        <f t="shared" si="0"/>
        <v>691911.76470588241</v>
      </c>
      <c r="CN6" s="31">
        <f t="shared" si="0"/>
        <v>340143.36917562725</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2022-10-05T10:35:20Z</dcterms:modified>
</cp:coreProperties>
</file>