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D0D70B70-9D3C-4DEB-8670-B76D92FBE38E}" xr6:coauthVersionLast="47" xr6:coauthVersionMax="47" xr10:uidLastSave="{423C8157-D013-4838-B971-CB8D94D3CA3F}"/>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M15" i="1" l="1"/>
  <c r="M16" i="1"/>
  <c r="I15" i="1"/>
  <c r="I16" i="1"/>
  <c r="N15" i="1"/>
  <c r="N16" i="1"/>
  <c r="L15" i="1"/>
  <c r="L16" i="1"/>
  <c r="J15" i="1"/>
  <c r="J16" i="1"/>
  <c r="K15" i="1"/>
  <c r="K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<sst xmlns="http://schemas.openxmlformats.org/spreadsheetml/2006/main" count="8461" uniqueCount="1368">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</sst>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East Riding of Yorkshire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50</c:v>
                </c:pt>
                <c:pt idx="1">
                  <c:v>85</c:v>
                </c:pt>
                <c:pt idx="2">
                  <c:v>89.8</c:v>
                </c:pt>
                <c:pt idx="3">
                  <c:v>93.9</c:v>
                </c:pt>
                <c:pt idx="4">
                  <c:v>95.4</c:v>
                </c:pt>
                <c:pt idx="5">
                  <c:v>95.9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East Riding of Yorkshire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48.4</c:v>
                </c:pt>
                <c:pt idx="4">
                  <c:v>68.400000000000006</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East Riding of Yorkshire Full Fibre</c:v>
                </c:pt>
              </c:strCache>
            </c:strRef>
          </c:tx>
          <c:spPr>
            <a:noFill/>
            <a:ln w="38100">
              <a:solidFill>
                <a:schemeClr val="tx1"/>
              </a:solidFill>
            </a:ln>
            <a:effectLst/>
          </c:spPr>
          <c:invertIfNegative val="0"/>
          <c:val>
            <c:numRef>
              <c:f>Sheet1!$R$21:$V$21</c:f>
              <c:numCache>
                <c:formatCode>0.0</c:formatCode>
                <c:ptCount val="5"/>
                <c:pt idx="1">
                  <c:v>37.1</c:v>
                </c:pt>
                <c:pt idx="2">
                  <c:v>40.200000000000003</c:v>
                </c:pt>
                <c:pt idx="3">
                  <c:v>48.4</c:v>
                </c:pt>
                <c:pt idx="4">
                  <c:v>68.400000000000006</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East Riding of Yorkshire</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32.43</c:v>
                </c:pt>
                <c:pt idx="1">
                  <c:v>65.47</c:v>
                </c:pt>
                <c:pt idx="2">
                  <c:v>70.040000000000006</c:v>
                </c:pt>
                <c:pt idx="3">
                  <c:v>70.260000000000005</c:v>
                </c:pt>
                <c:pt idx="4">
                  <c:v>70.849999999999994</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571500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697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have Superfast Broadband coverage from fixed broadband within East Riding of Yorkshire rose significantly from 2016 to 2017 taking it from below to in line with the rural situation.  From 2017 to 2021, East Riding of Yorkshire saw consistent gains taking it beyond 'Rural as a Region' and bringing it in line with the England situation.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579120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250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East Riding of Yorkshire's gigabit availability was identical to its full fibre availability in 2020 and 2021.  Its gigabit availability was significantly greater than the rural and England situations in 2020 and 2021.  Its full fibre availability was also from 2018 to 2021 significantly greater than the England and rural situations, with the gap increasing over this period.</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396240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94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East Riding of Yorkshire's 4G coverage in the period 2017 to 2021 was consistently above the 'Rural as a Region' situation but below the England position, with the gap to England only coming down materially from 2017 to 2018.</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94</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East Riding of Yorkshire</v>
      </c>
      <c r="G12" s="12"/>
      <c r="H12" s="13"/>
      <c r="I12" s="14">
        <f>VLOOKUP(F12,Sheet2!B10:J468,4,FALSE)</f>
        <v>50</v>
      </c>
      <c r="J12" s="15">
        <f>VLOOKUP($F12,Sheet2!$B$10:$J$468,5,FALSE)</f>
        <v>85</v>
      </c>
      <c r="K12" s="15">
        <f>VLOOKUP($F12,Sheet2!$B$10:$J$468,6,FALSE)</f>
        <v>89.8</v>
      </c>
      <c r="L12" s="15">
        <f>VLOOKUP($F12,Sheet2!$B$10:$J$468,7,FALSE)</f>
        <v>93.9</v>
      </c>
      <c r="M12" s="15">
        <f>VLOOKUP($F12,Sheet2!$B$10:$J$468,8,FALSE)</f>
        <v>95.4</v>
      </c>
      <c r="N12" s="15">
        <f>VLOOKUP($F12,Sheet2!$B$10:$J$468,9,FALSE)</f>
        <v>95.9</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East Riding of Yorkshire to Rural as a Region</v>
      </c>
      <c r="G15" s="55"/>
      <c r="H15" s="56"/>
      <c r="I15" s="21">
        <f>((I12-I13))</f>
        <v>-29.461538461538467</v>
      </c>
      <c r="J15" s="21">
        <f>((J12-J13))</f>
        <v>3.2967032967036403E-2</v>
      </c>
      <c r="K15" s="21">
        <f t="shared" ref="K15:N15" si="0">((K12-K13))</f>
        <v>1.3538461538461632</v>
      </c>
      <c r="L15" s="21">
        <f t="shared" si="0"/>
        <v>3.8534090909091105</v>
      </c>
      <c r="M15" s="21">
        <f t="shared" si="0"/>
        <v>4.1057471264367962</v>
      </c>
      <c r="N15" s="21">
        <f t="shared" si="0"/>
        <v>4.2809523809523711</v>
      </c>
      <c r="O15" s="44"/>
      <c r="P15" s="41"/>
      <c r="Q15" s="41"/>
      <c r="R15" s="41"/>
      <c r="S15" s="41"/>
      <c r="T15" s="41"/>
    </row>
    <row r="16" spans="1:20" ht="51" customHeight="1" x14ac:dyDescent="0.3">
      <c r="B16" s="16"/>
      <c r="C16" s="16"/>
      <c r="D16" s="16"/>
      <c r="F16" s="57" t="str">
        <f>"% Gap - "&amp;F12&amp;" to England"</f>
        <v>% Gap - East Riding of Yorkshire to England</v>
      </c>
      <c r="G16" s="58"/>
      <c r="H16" s="59"/>
      <c r="I16" s="21">
        <f>I12-I14</f>
        <v>-40</v>
      </c>
      <c r="J16" s="21">
        <f>J12-J14</f>
        <v>-7</v>
      </c>
      <c r="K16" s="21">
        <f t="shared" ref="K16:N16" si="1">K12-K14</f>
        <v>-4.2000000000000028</v>
      </c>
      <c r="L16" s="21">
        <f t="shared" si="1"/>
        <v>-1.0999999999999943</v>
      </c>
      <c r="M16" s="21">
        <f t="shared" si="1"/>
        <v>-0.59999999999999432</v>
      </c>
      <c r="N16" s="21">
        <f t="shared" si="1"/>
        <v>-9.9999999999994316E-2</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East Riding of Yorkshire Gigabit availability</v>
      </c>
      <c r="G21" s="12"/>
      <c r="H21" s="13"/>
      <c r="I21" s="14"/>
      <c r="J21" s="15"/>
      <c r="K21" s="15"/>
      <c r="L21" s="15">
        <f>VLOOKUP(B4,Sheet2!AB9:AJ460,8,FALSE)</f>
        <v>48.4</v>
      </c>
      <c r="M21" s="34">
        <f>VLOOKUP(B4,Sheet2!AB9:AK460,9,FALSE)</f>
        <v>68.400000000000006</v>
      </c>
      <c r="N21" s="43"/>
      <c r="O21" s="11" t="str">
        <f>B4&amp;" Full Fibre"</f>
        <v>East Riding of Yorkshire Full Fibre</v>
      </c>
      <c r="P21" s="12"/>
      <c r="Q21" s="13"/>
      <c r="R21" s="14"/>
      <c r="S21" s="15">
        <f>VLOOKUP(B4,Sheet2!BB9:BJ460,6,FALSE)</f>
        <v>37.1</v>
      </c>
      <c r="T21" s="15">
        <f>VLOOKUP(B4,Sheet2!BB9:BJ460,7,FALSE)</f>
        <v>40.200000000000003</v>
      </c>
      <c r="U21" s="15">
        <f>VLOOKUP(B4,Sheet2!BB9:BJ460,8,FALSE)</f>
        <v>48.4</v>
      </c>
      <c r="V21" s="34">
        <f>VLOOKUP(B4,Sheet2!BB9:BJ460,9,FALSE)</f>
        <v>68.400000000000006</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East Riding of Yorkshire Gigabit availability to Rural as a Region</v>
      </c>
      <c r="G24" s="55"/>
      <c r="H24" s="56"/>
      <c r="I24" s="21"/>
      <c r="J24" s="21"/>
      <c r="K24" s="21"/>
      <c r="L24" s="21">
        <f>((L21-L22))</f>
        <v>35.788505747126436</v>
      </c>
      <c r="M24" s="37">
        <f>((M21-M22))</f>
        <v>47.179761904761904</v>
      </c>
      <c r="N24" s="44"/>
      <c r="O24" s="54" t="str">
        <f>"% Gap - "&amp;O21&amp;" to Rural as a Region"</f>
        <v>% Gap - East Riding of Yorkshire Full Fibre to Rural as a Region</v>
      </c>
      <c r="P24" s="55"/>
      <c r="Q24" s="56"/>
      <c r="R24" s="21"/>
      <c r="S24" s="21">
        <f t="shared" ref="S24:T24" si="3">((S21-S22))</f>
        <v>31.884615384615387</v>
      </c>
      <c r="T24" s="21">
        <f t="shared" si="3"/>
        <v>32.76136363636364</v>
      </c>
      <c r="U24" s="21">
        <f>((U21-U22))</f>
        <v>36.147126436781605</v>
      </c>
      <c r="V24" s="37">
        <f>((V21-V22))</f>
        <v>48.43571428571429</v>
      </c>
      <c r="W24" s="45"/>
    </row>
    <row r="25" spans="1:23" ht="51" customHeight="1" x14ac:dyDescent="0.3">
      <c r="B25" s="16"/>
      <c r="C25" s="16"/>
      <c r="D25" s="16"/>
      <c r="F25" s="57" t="str">
        <f>"% Gap - "&amp;F21&amp;" to England"</f>
        <v>% Gap - East Riding of Yorkshire Gigabit availability to England</v>
      </c>
      <c r="G25" s="58"/>
      <c r="H25" s="59"/>
      <c r="I25" s="21"/>
      <c r="J25" s="21"/>
      <c r="K25" s="21"/>
      <c r="L25" s="21">
        <f>L21-L23</f>
        <v>23.4</v>
      </c>
      <c r="M25" s="21">
        <f>M21-M23</f>
        <v>22.400000000000006</v>
      </c>
      <c r="N25" s="44"/>
      <c r="O25" s="57" t="str">
        <f>"% Gap - "&amp;O21&amp;" to England"</f>
        <v>% Gap - East Riding of Yorkshire Full Fibre to England</v>
      </c>
      <c r="P25" s="58"/>
      <c r="Q25" s="59"/>
      <c r="R25" s="21"/>
      <c r="S25" s="21">
        <f>S21-S23</f>
        <v>31.1</v>
      </c>
      <c r="T25" s="21">
        <f t="shared" ref="T25:V25" si="4">T21-T23</f>
        <v>30.200000000000003</v>
      </c>
      <c r="U25" s="21">
        <f t="shared" si="4"/>
        <v>32.4</v>
      </c>
      <c r="V25" s="21">
        <f t="shared" si="4"/>
        <v>41.400000000000006</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5">((S22-S23))</f>
        <v>-0.78461538461538538</v>
      </c>
      <c r="T26" s="23">
        <f t="shared" si="5"/>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East Riding of Yorkshire</v>
      </c>
      <c r="G30" s="12"/>
      <c r="H30" s="13"/>
      <c r="I30" s="14">
        <f>VLOOKUP(F30,Sheet2!BL9:BT460,5,FALSE)</f>
        <v>32.43</v>
      </c>
      <c r="J30" s="15">
        <f>VLOOKUP($F30,Sheet2!$BL9:$BT460,6,FALSE)</f>
        <v>65.47</v>
      </c>
      <c r="K30" s="15">
        <f>VLOOKUP($F30,Sheet2!$BL9:$BT460,7,FALSE)</f>
        <v>70.040000000000006</v>
      </c>
      <c r="L30" s="15">
        <f>VLOOKUP($F30,Sheet2!$BL9:$BT460,8,FALSE)</f>
        <v>70.260000000000005</v>
      </c>
      <c r="M30" s="15">
        <f>VLOOKUP($F30,Sheet2!$BL9:$BT460,9,FALSE)</f>
        <v>70.849999999999994</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East Riding of Yorkshire to Rural as a Region</v>
      </c>
      <c r="G33" s="55"/>
      <c r="H33" s="56"/>
      <c r="I33" s="21">
        <f>(I30-I31)</f>
        <v>2.4785714285714349</v>
      </c>
      <c r="J33" s="21">
        <f>(J30-J31)</f>
        <v>6.4870329670329667</v>
      </c>
      <c r="K33" s="21">
        <f t="shared" ref="K33:M33" si="6">(K30-K31)</f>
        <v>8.1492045454545305</v>
      </c>
      <c r="L33" s="21">
        <f t="shared" si="6"/>
        <v>7.0555172413793059</v>
      </c>
      <c r="M33" s="21">
        <f t="shared" si="6"/>
        <v>6.6810714285714141</v>
      </c>
      <c r="N33" s="44"/>
      <c r="O33" s="41"/>
      <c r="P33" s="41"/>
      <c r="Q33" s="41"/>
      <c r="R33" s="41"/>
      <c r="S33" s="41"/>
      <c r="T33" s="41"/>
    </row>
    <row r="34" spans="2:20" ht="51" customHeight="1" x14ac:dyDescent="0.3">
      <c r="B34" s="16"/>
      <c r="C34" s="16"/>
      <c r="D34" s="16"/>
      <c r="F34" s="57" t="str">
        <f>"% Gap - "&amp;F30&amp;" to England"</f>
        <v>% Gap - East Riding of Yorkshire to England</v>
      </c>
      <c r="G34" s="58"/>
      <c r="H34" s="59"/>
      <c r="I34" s="21">
        <f>I30-I32</f>
        <v>-27.57</v>
      </c>
      <c r="J34" s="21">
        <f>J30-J32</f>
        <v>-12.530000000000001</v>
      </c>
      <c r="K34" s="21">
        <f t="shared" ref="K34:M34" si="7">K30-K32</f>
        <v>-10.959999999999994</v>
      </c>
      <c r="L34" s="21">
        <f t="shared" si="7"/>
        <v>-10.739999999999995</v>
      </c>
      <c r="M34" s="21">
        <f t="shared" si="7"/>
        <v>-11.150000000000006</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8">(K31-K32)</f>
        <v>-19.109204545454524</v>
      </c>
      <c r="L35" s="23">
        <f t="shared" si="8"/>
        <v>-17.795517241379301</v>
      </c>
      <c r="M35" s="23">
        <f t="shared" si="8"/>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hfVGIkGAUZ4oIxydjsIY3KKrQgDO9/Y9iNl83bhWEjHo5kDvBPB5f91jNdIQ3SAXMQwN3G4KVdXdHYIFJcE3qg==" saltValue="ZOUjzJuag49qxBqQtU2gNw=="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East Riding of Yorkshire</v>
      </c>
      <c r="CI6" s="31" t="e">
        <f>100000*VLOOKUP($CH6,$B$6:$P$472,CI$1,FALSE)/VLOOKUP($CH6,$BB$8:$BY$472,CI$1,FALSE)</f>
        <v>#DIV/0!</v>
      </c>
      <c r="CJ6" s="31" t="e">
        <f t="shared" ref="CJ6:CN6" si="0">100000*VLOOKUP($CH6,$B$6:$P$472,CJ$1,FALSE)/VLOOKUP($CH6,$BB$8:$BY$472,CJ$1,FALSE)</f>
        <v>#DIV/0!</v>
      </c>
      <c r="CK6" s="31">
        <f t="shared" si="0"/>
        <v>242048.51752021562</v>
      </c>
      <c r="CL6" s="31">
        <f t="shared" si="0"/>
        <v>233582.08955223879</v>
      </c>
      <c r="CM6" s="31">
        <f t="shared" si="0"/>
        <v>197107.43801652893</v>
      </c>
      <c r="CN6" s="31">
        <f t="shared" si="0"/>
        <v>140204.67836257309</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2022-10-05T12:28:41Z</dcterms:modified>
</cp:coreProperties>
</file>