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7" documentId="8_{427BF828-9CCC-4FC4-BFA0-2ECC3069F38B}" xr6:coauthVersionLast="47" xr6:coauthVersionMax="47" xr10:uidLastSave="{98C7087F-96D8-4492-AB94-5EFD7A0D997D}"/>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<sst xmlns="http://schemas.openxmlformats.org/spreadsheetml/2006/main" count="8461" uniqueCount="1368">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</sst>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Suffolk</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0</c:v>
                </c:pt>
                <c:pt idx="1">
                  <c:v>0</c:v>
                </c:pt>
                <c:pt idx="2">
                  <c:v>0</c:v>
                </c:pt>
                <c:pt idx="3">
                  <c:v>92.3</c:v>
                </c:pt>
                <c:pt idx="4">
                  <c:v>94</c:v>
                </c:pt>
                <c:pt idx="5">
                  <c:v>93.8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East Suffolk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12.8</c:v>
                </c:pt>
                <c:pt idx="4">
                  <c:v>17.2</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East Suffolk Full Fibre</c:v>
                </c:pt>
              </c:strCache>
            </c:strRef>
          </c:tx>
          <c:spPr>
            <a:noFill/>
            <a:ln w="38100">
              <a:solidFill>
                <a:schemeClr val="tx1"/>
              </a:solidFill>
            </a:ln>
            <a:effectLst/>
          </c:spPr>
          <c:invertIfNegative val="0"/>
          <c:val>
            <c:numRef>
              <c:f>Sheet1!$R$21:$V$21</c:f>
              <c:numCache>
                <c:formatCode>0.0</c:formatCode>
                <c:ptCount val="5"/>
                <c:pt idx="1">
                  <c:v>0</c:v>
                </c:pt>
                <c:pt idx="2">
                  <c:v>4.7</c:v>
                </c:pt>
                <c:pt idx="3">
                  <c:v>12.8</c:v>
                </c:pt>
                <c:pt idx="4">
                  <c:v>17.2</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East Suffolk</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0</c:v>
                </c:pt>
                <c:pt idx="1">
                  <c:v>0</c:v>
                </c:pt>
                <c:pt idx="2">
                  <c:v>66.510000000000005</c:v>
                </c:pt>
                <c:pt idx="3">
                  <c:v>64.69</c:v>
                </c:pt>
                <c:pt idx="4">
                  <c:v>65.05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381000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379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have Superfast Broadband coverage from fixed broadband within East Suffolk sat between the levels seen for England and 'Rural as a Region' from 2019 to 2021.</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East Suffolk's gigabit availability was identical to its full fibre availability in 2020 and 2021.  Its gigabit/full fibre availability from 2020 to 2021 increased less than either the England or rural situation, moving its relative position from above rural to below, and widening the gap between itself and the availability for England overall.</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396240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94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East Suffolk's 4G coverage in the period 2019 to 2021 was consistently above the 'Rural as a Region' situation but below the England position, with the gap to England increasing over this period.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96</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East Suffolk</v>
      </c>
      <c r="G12" s="12"/>
      <c r="H12" s="13"/>
      <c r="I12" s="14">
        <f>VLOOKUP(F12,Sheet2!B10:J468,4,FALSE)</f>
        <v>0</v>
      </c>
      <c r="J12" s="15">
        <f>VLOOKUP($F12,Sheet2!$B$10:$J$468,5,FALSE)</f>
        <v>0</v>
      </c>
      <c r="K12" s="15">
        <f>VLOOKUP($F12,Sheet2!$B$10:$J$468,6,FALSE)</f>
        <v>0</v>
      </c>
      <c r="L12" s="15">
        <f>VLOOKUP($F12,Sheet2!$B$10:$J$468,7,FALSE)</f>
        <v>92.3</v>
      </c>
      <c r="M12" s="15">
        <f>VLOOKUP($F12,Sheet2!$B$10:$J$468,8,FALSE)</f>
        <v>94</v>
      </c>
      <c r="N12" s="15">
        <f>VLOOKUP($F12,Sheet2!$B$10:$J$468,9,FALSE)</f>
        <v>93.8</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East Suffolk to Rural as a Region</v>
      </c>
      <c r="G15" s="55"/>
      <c r="H15" s="56"/>
      <c r="I15" s="21"/>
      <c r="J15" s="21"/>
      <c r="K15" s="21"/>
      <c r="L15" s="21">
        <f t="shared" ref="K15:N15" si="0">((L12-L13))</f>
        <v>2.253409090909102</v>
      </c>
      <c r="M15" s="21">
        <f t="shared" si="0"/>
        <v>2.7057471264367905</v>
      </c>
      <c r="N15" s="21">
        <f t="shared" si="0"/>
        <v>2.1809523809523625</v>
      </c>
      <c r="O15" s="44"/>
      <c r="P15" s="41"/>
      <c r="Q15" s="41"/>
      <c r="R15" s="41"/>
      <c r="S15" s="41"/>
      <c r="T15" s="41"/>
    </row>
    <row r="16" spans="1:20" ht="51" customHeight="1" x14ac:dyDescent="0.3">
      <c r="B16" s="16"/>
      <c r="C16" s="16"/>
      <c r="D16" s="16"/>
      <c r="F16" s="57" t="str">
        <f>"% Gap - "&amp;F12&amp;" to England"</f>
        <v>% Gap - East Suffolk to England</v>
      </c>
      <c r="G16" s="58"/>
      <c r="H16" s="59"/>
      <c r="I16" s="21"/>
      <c r="J16" s="21"/>
      <c r="K16" s="21"/>
      <c r="L16" s="21">
        <f t="shared" ref="K16:N16" si="1">L12-L14</f>
        <v>-2.7000000000000028</v>
      </c>
      <c r="M16" s="21">
        <f t="shared" si="1"/>
        <v>-2</v>
      </c>
      <c r="N16" s="21">
        <f t="shared" si="1"/>
        <v>-2.2000000000000028</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East Suffolk Gigabit availability</v>
      </c>
      <c r="G21" s="12"/>
      <c r="H21" s="13"/>
      <c r="I21" s="14"/>
      <c r="J21" s="15"/>
      <c r="K21" s="15"/>
      <c r="L21" s="15">
        <f>VLOOKUP(B4,Sheet2!AB9:AJ460,8,FALSE)</f>
        <v>12.8</v>
      </c>
      <c r="M21" s="34">
        <f>VLOOKUP(B4,Sheet2!AB9:AK460,9,FALSE)</f>
        <v>17.2</v>
      </c>
      <c r="N21" s="43"/>
      <c r="O21" s="11" t="str">
        <f>B4&amp;" Full Fibre"</f>
        <v>East Suffolk Full Fibre</v>
      </c>
      <c r="P21" s="12"/>
      <c r="Q21" s="13"/>
      <c r="R21" s="14"/>
      <c r="S21" s="15">
        <f>VLOOKUP(B4,Sheet2!BB9:BJ460,6,FALSE)</f>
        <v>0</v>
      </c>
      <c r="T21" s="15">
        <f>VLOOKUP(B4,Sheet2!BB9:BJ460,7,FALSE)</f>
        <v>4.7</v>
      </c>
      <c r="U21" s="15">
        <f>VLOOKUP(B4,Sheet2!BB9:BJ460,8,FALSE)</f>
        <v>12.8</v>
      </c>
      <c r="V21" s="34">
        <f>VLOOKUP(B4,Sheet2!BB9:BJ460,9,FALSE)</f>
        <v>17.2</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East Suffolk Gigabit availability to Rural as a Region</v>
      </c>
      <c r="G24" s="55"/>
      <c r="H24" s="56"/>
      <c r="I24" s="21"/>
      <c r="J24" s="21"/>
      <c r="K24" s="21"/>
      <c r="L24" s="21">
        <f>((L21-L22))</f>
        <v>0.18850574712643642</v>
      </c>
      <c r="M24" s="37">
        <f>((M21-M22))</f>
        <v>-4.0202380952380992</v>
      </c>
      <c r="N24" s="44"/>
      <c r="O24" s="54" t="str">
        <f>"% Gap - "&amp;O21&amp;" to Rural as a Region"</f>
        <v>% Gap - East Suffolk Full Fibre to Rural as a Region</v>
      </c>
      <c r="P24" s="55"/>
      <c r="Q24" s="56"/>
      <c r="R24" s="21"/>
      <c r="S24" s="21">
        <f t="shared" ref="S24:T24" si="3">((S21-S22))</f>
        <v>-5.2153846153846146</v>
      </c>
      <c r="T24" s="21">
        <f t="shared" si="3"/>
        <v>-2.7386363636363633</v>
      </c>
      <c r="U24" s="21">
        <f>((U21-U22))</f>
        <v>0.54712643678160688</v>
      </c>
      <c r="V24" s="37">
        <f>((V21-V22))</f>
        <v>-2.764285714285716</v>
      </c>
      <c r="W24" s="45"/>
    </row>
    <row r="25" spans="1:23" ht="51" customHeight="1" x14ac:dyDescent="0.3">
      <c r="B25" s="16"/>
      <c r="C25" s="16"/>
      <c r="D25" s="16"/>
      <c r="F25" s="57" t="str">
        <f>"% Gap - "&amp;F21&amp;" to England"</f>
        <v>% Gap - East Suffolk Gigabit availability to England</v>
      </c>
      <c r="G25" s="58"/>
      <c r="H25" s="59"/>
      <c r="I25" s="21"/>
      <c r="J25" s="21"/>
      <c r="K25" s="21"/>
      <c r="L25" s="21">
        <f>L21-L23</f>
        <v>-12.2</v>
      </c>
      <c r="M25" s="21">
        <f>M21-M23</f>
        <v>-28.8</v>
      </c>
      <c r="N25" s="44"/>
      <c r="O25" s="57" t="str">
        <f>"% Gap - "&amp;O21&amp;" to England"</f>
        <v>% Gap - East Suffolk Full Fibre to England</v>
      </c>
      <c r="P25" s="58"/>
      <c r="Q25" s="59"/>
      <c r="R25" s="21"/>
      <c r="S25" s="21">
        <f>S21-S23</f>
        <v>-6</v>
      </c>
      <c r="T25" s="21">
        <f t="shared" ref="T25:V25" si="4">T21-T23</f>
        <v>-5.3</v>
      </c>
      <c r="U25" s="21">
        <f t="shared" si="4"/>
        <v>-3.1999999999999993</v>
      </c>
      <c r="V25" s="21">
        <f t="shared" si="4"/>
        <v>-9.8000000000000007</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East Suffolk</v>
      </c>
      <c r="G30" s="12"/>
      <c r="H30" s="13"/>
      <c r="I30" s="14">
        <f>VLOOKUP(F30,Sheet2!BL9:BT460,5,FALSE)</f>
        <v>0</v>
      </c>
      <c r="J30" s="15">
        <f>VLOOKUP($F30,Sheet2!$BL9:$BT460,6,FALSE)</f>
        <v>0</v>
      </c>
      <c r="K30" s="15">
        <f>VLOOKUP($F30,Sheet2!$BL9:$BT460,7,FALSE)</f>
        <v>66.510000000000005</v>
      </c>
      <c r="L30" s="15">
        <f>VLOOKUP($F30,Sheet2!$BL9:$BT460,8,FALSE)</f>
        <v>64.69</v>
      </c>
      <c r="M30" s="15">
        <f>VLOOKUP($F30,Sheet2!$BL9:$BT460,9,FALSE)</f>
        <v>65.05</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East Suffolk to Rural as a Region</v>
      </c>
      <c r="G33" s="55"/>
      <c r="H33" s="56"/>
      <c r="I33" s="21">
        <f>(I30-I31)</f>
        <v>-29.951428571428565</v>
      </c>
      <c r="J33" s="21">
        <f>(J30-J31)</f>
        <v>-58.982967032967032</v>
      </c>
      <c r="K33" s="21">
        <f t="shared" ref="K33:M33" si="6">(K30-K31)</f>
        <v>4.6192045454545294</v>
      </c>
      <c r="L33" s="21">
        <f t="shared" si="6"/>
        <v>1.4855172413792985</v>
      </c>
      <c r="M33" s="21">
        <f t="shared" si="6"/>
        <v>0.88107142857141696</v>
      </c>
      <c r="N33" s="44"/>
      <c r="O33" s="41"/>
      <c r="P33" s="41"/>
      <c r="Q33" s="41"/>
      <c r="R33" s="41"/>
      <c r="S33" s="41"/>
      <c r="T33" s="41"/>
    </row>
    <row r="34" spans="2:20" ht="51" customHeight="1" x14ac:dyDescent="0.3">
      <c r="B34" s="16"/>
      <c r="C34" s="16"/>
      <c r="D34" s="16"/>
      <c r="F34" s="57" t="str">
        <f>"% Gap - "&amp;F30&amp;" to England"</f>
        <v>% Gap - East Suffolk to England</v>
      </c>
      <c r="G34" s="58"/>
      <c r="H34" s="59"/>
      <c r="I34" s="21">
        <f>I30-I32</f>
        <v>-60</v>
      </c>
      <c r="J34" s="21">
        <f>J30-J32</f>
        <v>-78</v>
      </c>
      <c r="K34" s="21">
        <f t="shared" ref="K34:M34" si="7">K30-K32</f>
        <v>-14.489999999999995</v>
      </c>
      <c r="L34" s="21">
        <f t="shared" si="7"/>
        <v>-16.310000000000002</v>
      </c>
      <c r="M34" s="21">
        <f t="shared" si="7"/>
        <v>-16.950000000000003</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0sfDwqLBK1iDcSZEKvMbf7WKWh+S9IbaM7gMd6mPV0bvO5FXZP2jkdvpObnoT6wukXvRPD5craT27Pu3sa/zDw==" saltValue="DpW8WW2gZ5R7FqBcOhjsL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East Suffolk</v>
      </c>
      <c r="CI6" s="31" t="e">
        <f>100000*VLOOKUP($CH6,$B$6:$P$472,CI$1,FALSE)/VLOOKUP($CH6,$BB$8:$BY$472,CI$1,FALSE)</f>
        <v>#DIV/0!</v>
      </c>
      <c r="CJ6" s="31" t="e">
        <f t="shared" ref="CJ6:CN6" si="0">100000*VLOOKUP($CH6,$B$6:$P$472,CJ$1,FALSE)/VLOOKUP($CH6,$BB$8:$BY$472,CJ$1,FALSE)</f>
        <v>#DIV/0!</v>
      </c>
      <c r="CK6" s="31" t="e">
        <f t="shared" si="0"/>
        <v>#DIV/0!</v>
      </c>
      <c r="CL6" s="31">
        <f t="shared" si="0"/>
        <v>1963829.7872340425</v>
      </c>
      <c r="CM6" s="31">
        <f t="shared" si="0"/>
        <v>734375</v>
      </c>
      <c r="CN6" s="31">
        <f t="shared" si="0"/>
        <v>545348.83720930235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2022-10-05T12:39:33Z</dcterms:modified>
</cp:coreProperties>
</file>