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6" documentId="8_{5079E5BA-D1D6-4096-AAE2-DF2011D50C94}" xr6:coauthVersionLast="47" xr6:coauthVersionMax="47" xr10:uidLastSave="{42B0DA56-EF22-4999-99FA-B3F5EA42F45C}"/>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J15" i="1" l="1"/>
  <c r="J16" i="1"/>
  <c r="K15" i="1"/>
  <c r="K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<sst xmlns="http://schemas.openxmlformats.org/spreadsheetml/2006/main" count="8461" uniqueCount="1368">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</sst>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Harborough</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87</c:v>
                </c:pt>
                <c:pt idx="1">
                  <c:v>91</c:v>
                </c:pt>
                <c:pt idx="2">
                  <c:v>93.8</c:v>
                </c:pt>
                <c:pt idx="3">
                  <c:v>94.6</c:v>
                </c:pt>
                <c:pt idx="4">
                  <c:v>95</c:v>
                </c:pt>
                <c:pt idx="5">
                  <c:v>95</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Harborough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12.8</c:v>
                </c:pt>
                <c:pt idx="4">
                  <c:v>36.200000000000003</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Harborough Full Fibre</c:v>
                </c:pt>
              </c:strCache>
            </c:strRef>
          </c:tx>
          <c:spPr>
            <a:noFill/>
            <a:ln w="38100">
              <a:solidFill>
                <a:schemeClr val="tx1"/>
              </a:solidFill>
            </a:ln>
            <a:effectLst/>
          </c:spPr>
          <c:invertIfNegative val="0"/>
          <c:val>
            <c:numRef>
              <c:f>Sheet1!$R$21:$V$21</c:f>
              <c:numCache>
                <c:formatCode>0.0</c:formatCode>
                <c:ptCount val="5"/>
                <c:pt idx="1">
                  <c:v>10.4</c:v>
                </c:pt>
                <c:pt idx="2">
                  <c:v>11.5</c:v>
                </c:pt>
                <c:pt idx="3">
                  <c:v>12.8</c:v>
                </c:pt>
                <c:pt idx="4">
                  <c:v>19</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Harborough</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46.12</c:v>
                </c:pt>
                <c:pt idx="1">
                  <c:v>65.23</c:v>
                </c:pt>
                <c:pt idx="2">
                  <c:v>60.83</c:v>
                </c:pt>
                <c:pt idx="3">
                  <c:v>66.760000000000005</c:v>
                </c:pt>
                <c:pt idx="4">
                  <c:v>67.739999999999995</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381000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3792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have Superfast Broadband coverage from fixed broadband within Harborough has generally been in line with the England situation from 2016 to 2021, following a similar path of gradual increase.</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579120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2250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Harborough's gigabit availability increased significantly from 2020 to 2021 moving it from being in line with the rural situation to well above whilst also reducing the gap to England's higher overall availability.  Harborough's full fibre availability was in 2018 greater than both the rural and England situations, but a lower rate of increase to 2021 saw the level of coverage move below both these comparators.</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167640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1658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Harborough's 4G coverage in the period 2017 to 2021 was generally between the rural and England situations.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123</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Harborough</v>
      </c>
      <c r="G12" s="12"/>
      <c r="H12" s="13"/>
      <c r="I12" s="14">
        <f>VLOOKUP(F12,Sheet2!B10:J468,4,FALSE)</f>
        <v>87</v>
      </c>
      <c r="J12" s="15">
        <f>VLOOKUP($F12,Sheet2!$B$10:$J$468,5,FALSE)</f>
        <v>91</v>
      </c>
      <c r="K12" s="15">
        <f>VLOOKUP($F12,Sheet2!$B$10:$J$468,6,FALSE)</f>
        <v>93.8</v>
      </c>
      <c r="L12" s="15">
        <f>VLOOKUP($F12,Sheet2!$B$10:$J$468,7,FALSE)</f>
        <v>94.6</v>
      </c>
      <c r="M12" s="15">
        <f>VLOOKUP($F12,Sheet2!$B$10:$J$468,8,FALSE)</f>
        <v>95</v>
      </c>
      <c r="N12" s="15">
        <f>VLOOKUP($F12,Sheet2!$B$10:$J$468,9,FALSE)</f>
        <v>95</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Harborough to Rural as a Region</v>
      </c>
      <c r="G15" s="55"/>
      <c r="H15" s="56"/>
      <c r="I15" s="21">
        <f>((I12-I13))</f>
        <v>7.538461538461533</v>
      </c>
      <c r="J15" s="21">
        <f>((J12-J13))</f>
        <v>6.0329670329670364</v>
      </c>
      <c r="K15" s="21">
        <f t="shared" ref="J15:K15" si="0">((K12-K13))</f>
        <v>5.3538461538461632</v>
      </c>
      <c r="L15" s="21">
        <f t="shared" ref="K15:N15" si="1">((L12-L13))</f>
        <v>4.5534090909090992</v>
      </c>
      <c r="M15" s="21">
        <f t="shared" si="1"/>
        <v>3.7057471264367905</v>
      </c>
      <c r="N15" s="21">
        <f t="shared" si="1"/>
        <v>3.3809523809523654</v>
      </c>
      <c r="O15" s="44"/>
      <c r="P15" s="41"/>
      <c r="Q15" s="41"/>
      <c r="R15" s="41"/>
      <c r="S15" s="41"/>
      <c r="T15" s="41"/>
    </row>
    <row r="16" spans="1:20" ht="51" customHeight="1" x14ac:dyDescent="0.3">
      <c r="B16" s="16"/>
      <c r="C16" s="16"/>
      <c r="D16" s="16"/>
      <c r="F16" s="57" t="str">
        <f>"% Gap - "&amp;F12&amp;" to England"</f>
        <v>% Gap - Harborough to England</v>
      </c>
      <c r="G16" s="58"/>
      <c r="H16" s="59"/>
      <c r="I16" s="21">
        <f>I12-I14</f>
        <v>-3</v>
      </c>
      <c r="J16" s="21">
        <f>J12-J14</f>
        <v>-1</v>
      </c>
      <c r="K16" s="21">
        <f t="shared" ref="J16:K16" si="2">K12-K14</f>
        <v>-0.20000000000000284</v>
      </c>
      <c r="L16" s="21">
        <f t="shared" ref="K16:N16" si="3">L12-L14</f>
        <v>-0.40000000000000568</v>
      </c>
      <c r="M16" s="21">
        <f t="shared" si="3"/>
        <v>-1</v>
      </c>
      <c r="N16" s="21">
        <f t="shared" si="3"/>
        <v>-1</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Harborough Gigabit availability</v>
      </c>
      <c r="G21" s="12"/>
      <c r="H21" s="13"/>
      <c r="I21" s="14"/>
      <c r="J21" s="15"/>
      <c r="K21" s="15"/>
      <c r="L21" s="15">
        <f>VLOOKUP(B4,Sheet2!AB9:AJ460,8,FALSE)</f>
        <v>12.8</v>
      </c>
      <c r="M21" s="34">
        <f>VLOOKUP(B4,Sheet2!AB9:AK460,9,FALSE)</f>
        <v>36.200000000000003</v>
      </c>
      <c r="N21" s="43"/>
      <c r="O21" s="11" t="str">
        <f>B4&amp;" Full Fibre"</f>
        <v>Harborough Full Fibre</v>
      </c>
      <c r="P21" s="12"/>
      <c r="Q21" s="13"/>
      <c r="R21" s="14"/>
      <c r="S21" s="15">
        <f>VLOOKUP(B4,Sheet2!BB9:BJ460,6,FALSE)</f>
        <v>10.4</v>
      </c>
      <c r="T21" s="15">
        <f>VLOOKUP(B4,Sheet2!BB9:BJ460,7,FALSE)</f>
        <v>11.5</v>
      </c>
      <c r="U21" s="15">
        <f>VLOOKUP(B4,Sheet2!BB9:BJ460,8,FALSE)</f>
        <v>12.8</v>
      </c>
      <c r="V21" s="34">
        <f>VLOOKUP(B4,Sheet2!BB9:BJ460,9,FALSE)</f>
        <v>19</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Harborough Gigabit availability to Rural as a Region</v>
      </c>
      <c r="G24" s="55"/>
      <c r="H24" s="56"/>
      <c r="I24" s="21"/>
      <c r="J24" s="21"/>
      <c r="K24" s="21"/>
      <c r="L24" s="21">
        <f>((L21-L22))</f>
        <v>0.18850574712643642</v>
      </c>
      <c r="M24" s="37">
        <f>((M21-M22))</f>
        <v>14.979761904761904</v>
      </c>
      <c r="N24" s="44"/>
      <c r="O24" s="54" t="str">
        <f>"% Gap - "&amp;O21&amp;" to Rural as a Region"</f>
        <v>% Gap - Harborough Full Fibre to Rural as a Region</v>
      </c>
      <c r="P24" s="55"/>
      <c r="Q24" s="56"/>
      <c r="R24" s="21"/>
      <c r="S24" s="21">
        <f t="shared" ref="S24:T24" si="5">((S21-S22))</f>
        <v>5.1846153846153857</v>
      </c>
      <c r="T24" s="21">
        <f t="shared" si="5"/>
        <v>4.0613636363636365</v>
      </c>
      <c r="U24" s="21">
        <f>((U21-U22))</f>
        <v>0.54712643678160688</v>
      </c>
      <c r="V24" s="37">
        <f>((V21-V22))</f>
        <v>-0.9642857142857153</v>
      </c>
      <c r="W24" s="45"/>
    </row>
    <row r="25" spans="1:23" ht="51" customHeight="1" x14ac:dyDescent="0.3">
      <c r="B25" s="16"/>
      <c r="C25" s="16"/>
      <c r="D25" s="16"/>
      <c r="F25" s="57" t="str">
        <f>"% Gap - "&amp;F21&amp;" to England"</f>
        <v>% Gap - Harborough Gigabit availability to England</v>
      </c>
      <c r="G25" s="58"/>
      <c r="H25" s="59"/>
      <c r="I25" s="21"/>
      <c r="J25" s="21"/>
      <c r="K25" s="21"/>
      <c r="L25" s="21">
        <f>L21-L23</f>
        <v>-12.2</v>
      </c>
      <c r="M25" s="21">
        <f>M21-M23</f>
        <v>-9.7999999999999972</v>
      </c>
      <c r="N25" s="44"/>
      <c r="O25" s="57" t="str">
        <f>"% Gap - "&amp;O21&amp;" to England"</f>
        <v>% Gap - Harborough Full Fibre to England</v>
      </c>
      <c r="P25" s="58"/>
      <c r="Q25" s="59"/>
      <c r="R25" s="21"/>
      <c r="S25" s="21">
        <f>S21-S23</f>
        <v>4.4000000000000004</v>
      </c>
      <c r="T25" s="21">
        <f t="shared" ref="T25:V25" si="6">T21-T23</f>
        <v>1.5</v>
      </c>
      <c r="U25" s="21">
        <f t="shared" si="6"/>
        <v>-3.1999999999999993</v>
      </c>
      <c r="V25" s="21">
        <f t="shared" si="6"/>
        <v>-8</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7">((S22-S23))</f>
        <v>-0.78461538461538538</v>
      </c>
      <c r="T26" s="23">
        <f t="shared" si="7"/>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Harborough</v>
      </c>
      <c r="G30" s="12"/>
      <c r="H30" s="13"/>
      <c r="I30" s="14">
        <f>VLOOKUP(F30,Sheet2!BL9:BT460,5,FALSE)</f>
        <v>46.12</v>
      </c>
      <c r="J30" s="15">
        <f>VLOOKUP($F30,Sheet2!$BL9:$BT460,6,FALSE)</f>
        <v>65.23</v>
      </c>
      <c r="K30" s="15">
        <f>VLOOKUP($F30,Sheet2!$BL9:$BT460,7,FALSE)</f>
        <v>60.83</v>
      </c>
      <c r="L30" s="15">
        <f>VLOOKUP($F30,Sheet2!$BL9:$BT460,8,FALSE)</f>
        <v>66.760000000000005</v>
      </c>
      <c r="M30" s="15">
        <f>VLOOKUP($F30,Sheet2!$BL9:$BT460,9,FALSE)</f>
        <v>67.739999999999995</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Harborough to Rural as a Region</v>
      </c>
      <c r="G33" s="55"/>
      <c r="H33" s="56"/>
      <c r="I33" s="21">
        <f>(I30-I31)</f>
        <v>16.168571428571433</v>
      </c>
      <c r="J33" s="21">
        <f>(J30-J31)</f>
        <v>6.2470329670329718</v>
      </c>
      <c r="K33" s="21">
        <f t="shared" ref="K33:M33" si="8">(K30-K31)</f>
        <v>-1.0607954545454774</v>
      </c>
      <c r="L33" s="21">
        <f t="shared" si="8"/>
        <v>3.5555172413793059</v>
      </c>
      <c r="M33" s="21">
        <f t="shared" si="8"/>
        <v>3.5710714285714147</v>
      </c>
      <c r="N33" s="44"/>
      <c r="O33" s="41"/>
      <c r="P33" s="41"/>
      <c r="Q33" s="41"/>
      <c r="R33" s="41"/>
      <c r="S33" s="41"/>
      <c r="T33" s="41"/>
    </row>
    <row r="34" spans="2:20" ht="51" customHeight="1" x14ac:dyDescent="0.3">
      <c r="B34" s="16"/>
      <c r="C34" s="16"/>
      <c r="D34" s="16"/>
      <c r="F34" s="57" t="str">
        <f>"% Gap - "&amp;F30&amp;" to England"</f>
        <v>% Gap - Harborough to England</v>
      </c>
      <c r="G34" s="58"/>
      <c r="H34" s="59"/>
      <c r="I34" s="21">
        <f>I30-I32</f>
        <v>-13.880000000000003</v>
      </c>
      <c r="J34" s="21">
        <f>J30-J32</f>
        <v>-12.769999999999996</v>
      </c>
      <c r="K34" s="21">
        <f t="shared" ref="K34:M34" si="9">K30-K32</f>
        <v>-20.170000000000002</v>
      </c>
      <c r="L34" s="21">
        <f t="shared" si="9"/>
        <v>-14.239999999999995</v>
      </c>
      <c r="M34" s="21">
        <f t="shared" si="9"/>
        <v>-14.260000000000005</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10">(K31-K32)</f>
        <v>-19.109204545454524</v>
      </c>
      <c r="L35" s="23">
        <f t="shared" si="10"/>
        <v>-17.795517241379301</v>
      </c>
      <c r="M35" s="23">
        <f t="shared" si="10"/>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0WkGA7Qe4zEX4pMPRrPBMVklhXQqi+Rsk3ychtSZxAjU8Ea1YNZqb2r46VnSOoGgVeQIQXiBd7zRtxGlg5WdmQ==" saltValue="DVQ1UPHmkiYdSpY4WzyK6g=="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Harborough</v>
      </c>
      <c r="CI6" s="31" t="e">
        <f>100000*VLOOKUP($CH6,$B$6:$P$472,CI$1,FALSE)/VLOOKUP($CH6,$BB$8:$BY$472,CI$1,FALSE)</f>
        <v>#DIV/0!</v>
      </c>
      <c r="CJ6" s="31" t="e">
        <f t="shared" ref="CJ6:CN6" si="0">100000*VLOOKUP($CH6,$B$6:$P$472,CJ$1,FALSE)/VLOOKUP($CH6,$BB$8:$BY$472,CJ$1,FALSE)</f>
        <v>#DIV/0!</v>
      </c>
      <c r="CK6" s="31">
        <f t="shared" si="0"/>
        <v>901923.07692307688</v>
      </c>
      <c r="CL6" s="31">
        <f t="shared" si="0"/>
        <v>822608.69565217395</v>
      </c>
      <c r="CM6" s="31">
        <f t="shared" si="0"/>
        <v>742187.5</v>
      </c>
      <c r="CN6" s="31">
        <f t="shared" si="0"/>
        <v>500000</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2022-10-05T15:05:51Z</dcterms:modified>
</cp:coreProperties>
</file>