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7" documentId="8_{76C62ECE-6B6E-4E15-A766-C9337D077134}" xr6:coauthVersionLast="47" xr6:coauthVersionMax="47" xr10:uidLastSave="{07A02BD3-8B84-4A73-BC76-24BE3264AFFA}"/>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J15" i="1" l="1"/>
  <c r="J16" i="1"/>
  <c r="K15" i="1"/>
  <c r="K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<sst xmlns="http://schemas.openxmlformats.org/spreadsheetml/2006/main" count="8461" uniqueCount="1368">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</sst>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New Forest</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84</c:v>
                </c:pt>
                <c:pt idx="1">
                  <c:v>85</c:v>
                </c:pt>
                <c:pt idx="2">
                  <c:v>90</c:v>
                </c:pt>
                <c:pt idx="3">
                  <c:v>92.199999999999989</c:v>
                </c:pt>
                <c:pt idx="4">
                  <c:v>93</c:v>
                </c:pt>
                <c:pt idx="5">
                  <c:v>93.1</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New Forest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10.3</c:v>
                </c:pt>
                <c:pt idx="4">
                  <c:v>11.4</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New Forest Full Fibre</c:v>
                </c:pt>
              </c:strCache>
            </c:strRef>
          </c:tx>
          <c:spPr>
            <a:noFill/>
            <a:ln w="38100">
              <a:solidFill>
                <a:schemeClr val="tx1"/>
              </a:solidFill>
            </a:ln>
            <a:effectLst/>
          </c:spPr>
          <c:invertIfNegative val="0"/>
          <c:val>
            <c:numRef>
              <c:f>Sheet1!$R$21:$V$21</c:f>
              <c:numCache>
                <c:formatCode>0.0</c:formatCode>
                <c:ptCount val="5"/>
                <c:pt idx="1">
                  <c:v>7.7</c:v>
                </c:pt>
                <c:pt idx="2">
                  <c:v>9.1999999999999993</c:v>
                </c:pt>
                <c:pt idx="3">
                  <c:v>10.199999999999999</c:v>
                </c:pt>
                <c:pt idx="4">
                  <c:v>11.3</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New Forest</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34.229999999999997</c:v>
                </c:pt>
                <c:pt idx="1">
                  <c:v>63.03</c:v>
                </c:pt>
                <c:pt idx="2">
                  <c:v>67.739999999999995</c:v>
                </c:pt>
                <c:pt idx="3">
                  <c:v>69.819999999999993</c:v>
                </c:pt>
                <c:pt idx="4">
                  <c:v>73.45</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the New Forest was between that of 'Rural as a Region' and England, with a reduction in the gap to the higher England coverage during the period.</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449580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0955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There were very marginal increases in the New Forest's full fibre and gigabit availability in the period from 2018 to 2021 resulting in them both being markedly below the coverage seen for both 'Rural as a Region' and England by 2021.</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297180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2954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New Forest's 4G coverage in the period 2017 to 2021 was between that of 'Rural as a Region' and England but a higher rate of increase saw it move further beyond the rural situation and move closer to the coverage seen in England as a whole.</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177</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New Forest</v>
      </c>
      <c r="G12" s="12"/>
      <c r="H12" s="13"/>
      <c r="I12" s="14">
        <f>VLOOKUP(F12,Sheet2!B10:J468,4,FALSE)</f>
        <v>84</v>
      </c>
      <c r="J12" s="15">
        <f>VLOOKUP($F12,Sheet2!$B$10:$J$468,5,FALSE)</f>
        <v>85</v>
      </c>
      <c r="K12" s="15">
        <f>VLOOKUP($F12,Sheet2!$B$10:$J$468,6,FALSE)</f>
        <v>90</v>
      </c>
      <c r="L12" s="15">
        <f>VLOOKUP($F12,Sheet2!$B$10:$J$468,7,FALSE)</f>
        <v>92.199999999999989</v>
      </c>
      <c r="M12" s="15">
        <f>VLOOKUP($F12,Sheet2!$B$10:$J$468,8,FALSE)</f>
        <v>93</v>
      </c>
      <c r="N12" s="15">
        <f>VLOOKUP($F12,Sheet2!$B$10:$J$468,9,FALSE)</f>
        <v>93.1</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New Forest to Rural as a Region</v>
      </c>
      <c r="G15" s="55"/>
      <c r="H15" s="56"/>
      <c r="I15" s="21">
        <f>((I12-I13))</f>
        <v>4.538461538461533</v>
      </c>
      <c r="J15" s="21">
        <f>((J12-J13))</f>
        <v>3.2967032967036403E-2</v>
      </c>
      <c r="K15" s="21">
        <f t="shared" ref="J15:K15" si="0">((K12-K13))</f>
        <v>1.5538461538461661</v>
      </c>
      <c r="L15" s="21">
        <f t="shared" ref="K15:N15" si="1">((L12-L13))</f>
        <v>2.1534090909090935</v>
      </c>
      <c r="M15" s="21">
        <f t="shared" si="1"/>
        <v>1.7057471264367905</v>
      </c>
      <c r="N15" s="21">
        <f t="shared" si="1"/>
        <v>1.4809523809523597</v>
      </c>
      <c r="O15" s="44"/>
      <c r="P15" s="41"/>
      <c r="Q15" s="41"/>
      <c r="R15" s="41"/>
      <c r="S15" s="41"/>
      <c r="T15" s="41"/>
    </row>
    <row r="16" spans="1:20" ht="51" customHeight="1" x14ac:dyDescent="0.3">
      <c r="B16" s="16"/>
      <c r="C16" s="16"/>
      <c r="D16" s="16"/>
      <c r="F16" s="57" t="str">
        <f>"% Gap - "&amp;F12&amp;" to England"</f>
        <v>% Gap - New Forest to England</v>
      </c>
      <c r="G16" s="58"/>
      <c r="H16" s="59"/>
      <c r="I16" s="21">
        <f>I12-I14</f>
        <v>-6</v>
      </c>
      <c r="J16" s="21">
        <f>J12-J14</f>
        <v>-7</v>
      </c>
      <c r="K16" s="21">
        <f t="shared" ref="J16:K16" si="2">K12-K14</f>
        <v>-4</v>
      </c>
      <c r="L16" s="21">
        <f t="shared" ref="K16:N16" si="3">L12-L14</f>
        <v>-2.8000000000000114</v>
      </c>
      <c r="M16" s="21">
        <f t="shared" si="3"/>
        <v>-3</v>
      </c>
      <c r="N16" s="21">
        <f t="shared" si="3"/>
        <v>-2.9000000000000057</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New Forest Gigabit availability</v>
      </c>
      <c r="G21" s="12"/>
      <c r="H21" s="13"/>
      <c r="I21" s="14"/>
      <c r="J21" s="15"/>
      <c r="K21" s="15"/>
      <c r="L21" s="15">
        <f>VLOOKUP(B4,Sheet2!AB9:AJ460,8,FALSE)</f>
        <v>10.3</v>
      </c>
      <c r="M21" s="34">
        <f>VLOOKUP(B4,Sheet2!AB9:AK460,9,FALSE)</f>
        <v>11.4</v>
      </c>
      <c r="N21" s="43"/>
      <c r="O21" s="11" t="str">
        <f>B4&amp;" Full Fibre"</f>
        <v>New Forest Full Fibre</v>
      </c>
      <c r="P21" s="12"/>
      <c r="Q21" s="13"/>
      <c r="R21" s="14"/>
      <c r="S21" s="15">
        <f>VLOOKUP(B4,Sheet2!BB9:BJ460,6,FALSE)</f>
        <v>7.7</v>
      </c>
      <c r="T21" s="15">
        <f>VLOOKUP(B4,Sheet2!BB9:BJ460,7,FALSE)</f>
        <v>9.1999999999999993</v>
      </c>
      <c r="U21" s="15">
        <f>VLOOKUP(B4,Sheet2!BB9:BJ460,8,FALSE)</f>
        <v>10.199999999999999</v>
      </c>
      <c r="V21" s="34">
        <f>VLOOKUP(B4,Sheet2!BB9:BJ460,9,FALSE)</f>
        <v>11.3</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New Forest Gigabit availability to Rural as a Region</v>
      </c>
      <c r="G24" s="55"/>
      <c r="H24" s="56"/>
      <c r="I24" s="21"/>
      <c r="J24" s="21"/>
      <c r="K24" s="21"/>
      <c r="L24" s="21">
        <f>((L21-L22))</f>
        <v>-2.3114942528735636</v>
      </c>
      <c r="M24" s="37">
        <f>((M21-M22))</f>
        <v>-9.8202380952380981</v>
      </c>
      <c r="N24" s="44"/>
      <c r="O24" s="54" t="str">
        <f>"% Gap - "&amp;O21&amp;" to Rural as a Region"</f>
        <v>% Gap - New Forest Full Fibre to Rural as a Region</v>
      </c>
      <c r="P24" s="55"/>
      <c r="Q24" s="56"/>
      <c r="R24" s="21"/>
      <c r="S24" s="21">
        <f t="shared" ref="S24:T24" si="5">((S21-S22))</f>
        <v>2.4846153846153856</v>
      </c>
      <c r="T24" s="21">
        <f t="shared" si="5"/>
        <v>1.7613636363636358</v>
      </c>
      <c r="U24" s="21">
        <f>((U21-U22))</f>
        <v>-2.0528735632183945</v>
      </c>
      <c r="V24" s="37">
        <f>((V21-V22))</f>
        <v>-8.6642857142857146</v>
      </c>
      <c r="W24" s="45"/>
    </row>
    <row r="25" spans="1:23" ht="51" customHeight="1" x14ac:dyDescent="0.3">
      <c r="B25" s="16"/>
      <c r="C25" s="16"/>
      <c r="D25" s="16"/>
      <c r="F25" s="57" t="str">
        <f>"% Gap - "&amp;F21&amp;" to England"</f>
        <v>% Gap - New Forest Gigabit availability to England</v>
      </c>
      <c r="G25" s="58"/>
      <c r="H25" s="59"/>
      <c r="I25" s="21"/>
      <c r="J25" s="21"/>
      <c r="K25" s="21"/>
      <c r="L25" s="21">
        <f>L21-L23</f>
        <v>-14.7</v>
      </c>
      <c r="M25" s="21">
        <f>M21-M23</f>
        <v>-34.6</v>
      </c>
      <c r="N25" s="44"/>
      <c r="O25" s="57" t="str">
        <f>"% Gap - "&amp;O21&amp;" to England"</f>
        <v>% Gap - New Forest Full Fibre to England</v>
      </c>
      <c r="P25" s="58"/>
      <c r="Q25" s="59"/>
      <c r="R25" s="21"/>
      <c r="S25" s="21">
        <f>S21-S23</f>
        <v>1.7000000000000002</v>
      </c>
      <c r="T25" s="21">
        <f t="shared" ref="T25:V25" si="6">T21-T23</f>
        <v>-0.80000000000000071</v>
      </c>
      <c r="U25" s="21">
        <f t="shared" si="6"/>
        <v>-5.8000000000000007</v>
      </c>
      <c r="V25" s="21">
        <f t="shared" si="6"/>
        <v>-15.7</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7">((S22-S23))</f>
        <v>-0.78461538461538538</v>
      </c>
      <c r="T26" s="23">
        <f t="shared" si="7"/>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New Forest</v>
      </c>
      <c r="G30" s="12"/>
      <c r="H30" s="13"/>
      <c r="I30" s="14">
        <f>VLOOKUP(F30,Sheet2!BL9:BT460,5,FALSE)</f>
        <v>34.229999999999997</v>
      </c>
      <c r="J30" s="15">
        <f>VLOOKUP($F30,Sheet2!$BL9:$BT460,6,FALSE)</f>
        <v>63.03</v>
      </c>
      <c r="K30" s="15">
        <f>VLOOKUP($F30,Sheet2!$BL9:$BT460,7,FALSE)</f>
        <v>67.739999999999995</v>
      </c>
      <c r="L30" s="15">
        <f>VLOOKUP($F30,Sheet2!$BL9:$BT460,8,FALSE)</f>
        <v>69.819999999999993</v>
      </c>
      <c r="M30" s="15">
        <f>VLOOKUP($F30,Sheet2!$BL9:$BT460,9,FALSE)</f>
        <v>73.45</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New Forest to Rural as a Region</v>
      </c>
      <c r="G33" s="55"/>
      <c r="H33" s="56"/>
      <c r="I33" s="21">
        <f>(I30-I31)</f>
        <v>4.278571428571432</v>
      </c>
      <c r="J33" s="21">
        <f>(J30-J31)</f>
        <v>4.047032967032969</v>
      </c>
      <c r="K33" s="21">
        <f t="shared" ref="K33:M33" si="8">(K30-K31)</f>
        <v>5.8492045454545192</v>
      </c>
      <c r="L33" s="21">
        <f t="shared" si="8"/>
        <v>6.615517241379294</v>
      </c>
      <c r="M33" s="21">
        <f t="shared" si="8"/>
        <v>9.2810714285714226</v>
      </c>
      <c r="N33" s="44"/>
      <c r="O33" s="41"/>
      <c r="P33" s="41"/>
      <c r="Q33" s="41"/>
      <c r="R33" s="41"/>
      <c r="S33" s="41"/>
      <c r="T33" s="41"/>
    </row>
    <row r="34" spans="2:20" ht="51" customHeight="1" x14ac:dyDescent="0.3">
      <c r="B34" s="16"/>
      <c r="C34" s="16"/>
      <c r="D34" s="16"/>
      <c r="F34" s="57" t="str">
        <f>"% Gap - "&amp;F30&amp;" to England"</f>
        <v>% Gap - New Forest to England</v>
      </c>
      <c r="G34" s="58"/>
      <c r="H34" s="59"/>
      <c r="I34" s="21">
        <f>I30-I32</f>
        <v>-25.770000000000003</v>
      </c>
      <c r="J34" s="21">
        <f>J30-J32</f>
        <v>-14.969999999999999</v>
      </c>
      <c r="K34" s="21">
        <f t="shared" ref="K34:M34" si="9">K30-K32</f>
        <v>-13.260000000000005</v>
      </c>
      <c r="L34" s="21">
        <f t="shared" si="9"/>
        <v>-11.180000000000007</v>
      </c>
      <c r="M34" s="21">
        <f t="shared" si="9"/>
        <v>-8.5499999999999972</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10">(K31-K32)</f>
        <v>-19.109204545454524</v>
      </c>
      <c r="L35" s="23">
        <f t="shared" si="10"/>
        <v>-17.795517241379301</v>
      </c>
      <c r="M35" s="23">
        <f t="shared" si="10"/>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aEUyQMkW8jZwbVph2K4FGOIgbDvCI1L6Q5BkWbEEKnFR7jGg02J1IwgJlswCiMwdWol+fG2Hyee56C/aC3tNFQ==" saltValue="K1UE9XPvJjxC279NjNcWrA=="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New Forest</v>
      </c>
      <c r="CI6" s="31" t="e">
        <f>100000*VLOOKUP($CH6,$B$6:$P$472,CI$1,FALSE)/VLOOKUP($CH6,$BB$8:$BY$472,CI$1,FALSE)</f>
        <v>#DIV/0!</v>
      </c>
      <c r="CJ6" s="31" t="e">
        <f t="shared" ref="CJ6:CN6" si="0">100000*VLOOKUP($CH6,$B$6:$P$472,CJ$1,FALSE)/VLOOKUP($CH6,$BB$8:$BY$472,CJ$1,FALSE)</f>
        <v>#DIV/0!</v>
      </c>
      <c r="CK6" s="31">
        <f t="shared" si="0"/>
        <v>1168831.1688311689</v>
      </c>
      <c r="CL6" s="31">
        <f t="shared" si="0"/>
        <v>1002173.9130434782</v>
      </c>
      <c r="CM6" s="31">
        <f t="shared" si="0"/>
        <v>911764.70588235301</v>
      </c>
      <c r="CN6" s="31">
        <f t="shared" si="0"/>
        <v>823893.80530973442</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2022-10-06T15:10:09Z</dcterms:modified>
</cp:coreProperties>
</file>