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BAE0AA96-2C53-4F0D-8FCA-EC722867F41F}" xr6:coauthVersionLast="47" xr6:coauthVersionMax="47" xr10:uidLastSave="{472986A7-2AA3-48BA-A7BC-E6C03ACB662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<sst xmlns="http://schemas.openxmlformats.org/spreadsheetml/2006/main" count="8461" uniqueCount="1368">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</sst>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75</c:v>
                </c:pt>
                <c:pt idx="1">
                  <c:v>78</c:v>
                </c:pt>
                <c:pt idx="2">
                  <c:v>82.3</c:v>
                </c:pt>
                <c:pt idx="3">
                  <c:v>81.7</c:v>
                </c:pt>
                <c:pt idx="4">
                  <c:v>84</c:v>
                </c:pt>
                <c:pt idx="5">
                  <c:v>84.2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Richmondshire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4.9000000000000004</c:v>
                </c:pt>
                <c:pt idx="4">
                  <c:v>5.8</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Richmondshire Full Fibre</c:v>
                </c:pt>
              </c:strCache>
            </c:strRef>
          </c:tx>
          <c:spPr>
            <a:noFill/>
            <a:ln w="38100">
              <a:solidFill>
                <a:schemeClr val="tx1"/>
              </a:solidFill>
            </a:ln>
            <a:effectLst/>
          </c:spPr>
          <c:invertIfNegative val="0"/>
          <c:val>
            <c:numRef>
              <c:f>Sheet1!$R$21:$V$21</c:f>
              <c:numCache>
                <c:formatCode>0.0</c:formatCode>
                <c:ptCount val="5"/>
                <c:pt idx="1">
                  <c:v>2.2000000000000002</c:v>
                </c:pt>
                <c:pt idx="2">
                  <c:v>2.7</c:v>
                </c:pt>
                <c:pt idx="3">
                  <c:v>4.9000000000000004</c:v>
                </c:pt>
                <c:pt idx="4">
                  <c:v>5.8</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Richmondshire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14.86</c:v>
                </c:pt>
                <c:pt idx="1">
                  <c:v>57</c:v>
                </c:pt>
                <c:pt idx="2">
                  <c:v>59.31</c:v>
                </c:pt>
                <c:pt idx="3">
                  <c:v>60.82</c:v>
                </c:pt>
                <c:pt idx="4">
                  <c:v>61</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Richmondshire in the period 2016 to 2021 was consistently below that of 'Rural as a Region' and England.</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24</xdr:row>
      <xdr:rowOff>137160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4307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Richmondshire's gigabit availability was identical to its full fibre availability in 2020 and 2021.  In the period 2018 to 2021 Richmondshire's gigabit and full fibre availability was at a level below that of 'Rural as as Region' and England and did not see the same levels of increase thus increasing the gaps to both.</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487680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4859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Richmondshire's 4G coverage in the period 2017 to 2021 saw a step increase in 2018 that moved it in line with the rural situation from being over 15% below in 2017.</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213</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Richmondshire</v>
      </c>
      <c r="G12" s="12"/>
      <c r="H12" s="13"/>
      <c r="I12" s="14">
        <f>VLOOKUP(F12,Sheet2!B10:J468,4,FALSE)</f>
        <v>75</v>
      </c>
      <c r="J12" s="15">
        <f>VLOOKUP($F12,Sheet2!$B$10:$J$468,5,FALSE)</f>
        <v>78</v>
      </c>
      <c r="K12" s="15">
        <f>VLOOKUP($F12,Sheet2!$B$10:$J$468,6,FALSE)</f>
        <v>82.3</v>
      </c>
      <c r="L12" s="15">
        <f>VLOOKUP($F12,Sheet2!$B$10:$J$468,7,FALSE)</f>
        <v>81.7</v>
      </c>
      <c r="M12" s="15">
        <f>VLOOKUP($F12,Sheet2!$B$10:$J$468,8,FALSE)</f>
        <v>84</v>
      </c>
      <c r="N12" s="15">
        <f>VLOOKUP($F12,Sheet2!$B$10:$J$468,9,FALSE)</f>
        <v>84.2</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Richmondshire to Rural as a Region</v>
      </c>
      <c r="G15" s="60"/>
      <c r="H15" s="61"/>
      <c r="I15" s="21">
        <f>((I12-I13))</f>
        <v>-4.461538461538467</v>
      </c>
      <c r="J15" s="21">
        <f>((J12-J13))</f>
        <v>-6.9670329670329636</v>
      </c>
      <c r="K15" s="21">
        <f t="shared" ref="K15" si="0">((K12-K13))</f>
        <v>-6.1461538461538368</v>
      </c>
      <c r="L15" s="21">
        <f t="shared" ref="L15:N15" si="1">((L12-L13))</f>
        <v>-8.3465909090908923</v>
      </c>
      <c r="M15" s="21">
        <f t="shared" si="1"/>
        <v>-7.2942528735632095</v>
      </c>
      <c r="N15" s="21">
        <f t="shared" si="1"/>
        <v>-7.4190476190476318</v>
      </c>
      <c r="O15" s="44"/>
      <c r="P15" s="41"/>
      <c r="Q15" s="41"/>
      <c r="R15" s="41"/>
      <c r="S15" s="41"/>
      <c r="T15" s="41"/>
    </row>
    <row r="16" spans="1:20" ht="51" customHeight="1" x14ac:dyDescent="0.3">
      <c r="B16" s="16"/>
      <c r="C16" s="16"/>
      <c r="D16" s="16"/>
      <c r="F16" s="46" t="str">
        <f>"% Gap - "&amp;F12&amp;" to England"</f>
        <v>% Gap - Richmondshire to England</v>
      </c>
      <c r="G16" s="47"/>
      <c r="H16" s="48"/>
      <c r="I16" s="21">
        <f>I12-I14</f>
        <v>-15</v>
      </c>
      <c r="J16" s="21">
        <f>J12-J14</f>
        <v>-14</v>
      </c>
      <c r="K16" s="21">
        <f t="shared" ref="K16" si="2">K12-K14</f>
        <v>-11.700000000000003</v>
      </c>
      <c r="L16" s="21">
        <f t="shared" ref="L16:N16" si="3">L12-L14</f>
        <v>-13.299999999999997</v>
      </c>
      <c r="M16" s="21">
        <f t="shared" si="3"/>
        <v>-12</v>
      </c>
      <c r="N16" s="21">
        <f t="shared" si="3"/>
        <v>-11.799999999999997</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Richmondshire Gigabit availability</v>
      </c>
      <c r="G21" s="12"/>
      <c r="H21" s="13"/>
      <c r="I21" s="14"/>
      <c r="J21" s="15"/>
      <c r="K21" s="15"/>
      <c r="L21" s="15">
        <f>VLOOKUP(B4,Sheet2!AB9:AJ460,8,FALSE)</f>
        <v>4.9000000000000004</v>
      </c>
      <c r="M21" s="34">
        <f>VLOOKUP(B4,Sheet2!AB9:AK460,9,FALSE)</f>
        <v>5.8</v>
      </c>
      <c r="N21" s="43"/>
      <c r="O21" s="11" t="str">
        <f>B4&amp;" Full Fibre"</f>
        <v>Richmondshire Full Fibre</v>
      </c>
      <c r="P21" s="12"/>
      <c r="Q21" s="13"/>
      <c r="R21" s="14"/>
      <c r="S21" s="15">
        <f>VLOOKUP(B4,Sheet2!BB9:BJ460,6,FALSE)</f>
        <v>2.2000000000000002</v>
      </c>
      <c r="T21" s="15">
        <f>VLOOKUP(B4,Sheet2!BB9:BJ460,7,FALSE)</f>
        <v>2.7</v>
      </c>
      <c r="U21" s="15">
        <f>VLOOKUP(B4,Sheet2!BB9:BJ460,8,FALSE)</f>
        <v>4.9000000000000004</v>
      </c>
      <c r="V21" s="34">
        <f>VLOOKUP(B4,Sheet2!BB9:BJ460,9,FALSE)</f>
        <v>5.8</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Richmondshire Gigabit availability to Rural as a Region</v>
      </c>
      <c r="G24" s="60"/>
      <c r="H24" s="61"/>
      <c r="I24" s="21"/>
      <c r="J24" s="21"/>
      <c r="K24" s="21"/>
      <c r="L24" s="21">
        <f>((L21-L22))</f>
        <v>-7.7114942528735639</v>
      </c>
      <c r="M24" s="37">
        <f>((M21-M22))</f>
        <v>-15.420238095238098</v>
      </c>
      <c r="N24" s="44"/>
      <c r="O24" s="59" t="str">
        <f>"% Gap - "&amp;O21&amp;" to Rural as a Region"</f>
        <v>% Gap - Richmondshire Full Fibre to Rural as a Region</v>
      </c>
      <c r="P24" s="60"/>
      <c r="Q24" s="61"/>
      <c r="R24" s="21"/>
      <c r="S24" s="21">
        <f t="shared" ref="S24:T24" si="5">((S21-S22))</f>
        <v>-3.0153846153846144</v>
      </c>
      <c r="T24" s="21">
        <f t="shared" si="5"/>
        <v>-4.7386363636363633</v>
      </c>
      <c r="U24" s="21">
        <f>((U21-U22))</f>
        <v>-7.3528735632183935</v>
      </c>
      <c r="V24" s="37">
        <f>((V21-V22))</f>
        <v>-14.164285714285715</v>
      </c>
      <c r="W24" s="45"/>
    </row>
    <row r="25" spans="1:23" ht="51" customHeight="1" x14ac:dyDescent="0.3">
      <c r="B25" s="16"/>
      <c r="C25" s="16"/>
      <c r="D25" s="16"/>
      <c r="F25" s="46" t="str">
        <f>"% Gap - "&amp;F21&amp;" to England"</f>
        <v>% Gap - Richmondshire Gigabit availability to England</v>
      </c>
      <c r="G25" s="47"/>
      <c r="H25" s="48"/>
      <c r="I25" s="21"/>
      <c r="J25" s="21"/>
      <c r="K25" s="21"/>
      <c r="L25" s="21">
        <f>L21-L23</f>
        <v>-20.100000000000001</v>
      </c>
      <c r="M25" s="21">
        <f>M21-M23</f>
        <v>-40.200000000000003</v>
      </c>
      <c r="N25" s="44"/>
      <c r="O25" s="46" t="str">
        <f>"% Gap - "&amp;O21&amp;" to England"</f>
        <v>% Gap - Richmondshire Full Fibre to England</v>
      </c>
      <c r="P25" s="47"/>
      <c r="Q25" s="48"/>
      <c r="R25" s="21"/>
      <c r="S25" s="21">
        <f>S21-S23</f>
        <v>-3.8</v>
      </c>
      <c r="T25" s="21">
        <f t="shared" ref="T25:V25" si="6">T21-T23</f>
        <v>-7.3</v>
      </c>
      <c r="U25" s="21">
        <f t="shared" si="6"/>
        <v>-11.1</v>
      </c>
      <c r="V25" s="21">
        <f t="shared" si="6"/>
        <v>-21.2</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Richmondshire</v>
      </c>
      <c r="G30" s="12"/>
      <c r="H30" s="13"/>
      <c r="I30" s="14">
        <f>VLOOKUP(F30,Sheet2!BL9:BT460,5,FALSE)</f>
        <v>14.86</v>
      </c>
      <c r="J30" s="15">
        <f>VLOOKUP($F30,Sheet2!$BL9:$BT460,6,FALSE)</f>
        <v>57</v>
      </c>
      <c r="K30" s="15">
        <f>VLOOKUP($F30,Sheet2!$BL9:$BT460,7,FALSE)</f>
        <v>59.31</v>
      </c>
      <c r="L30" s="15">
        <f>VLOOKUP($F30,Sheet2!$BL9:$BT460,8,FALSE)</f>
        <v>60.82</v>
      </c>
      <c r="M30" s="15">
        <f>VLOOKUP($F30,Sheet2!$BL9:$BT460,9,FALSE)</f>
        <v>61</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Richmondshire to Rural as a Region</v>
      </c>
      <c r="G33" s="60"/>
      <c r="H33" s="61"/>
      <c r="I33" s="21">
        <f>(I30-I31)</f>
        <v>-15.091428571428565</v>
      </c>
      <c r="J33" s="21">
        <f>(J30-J31)</f>
        <v>-1.9829670329670321</v>
      </c>
      <c r="K33" s="21">
        <f t="shared" ref="K33:M33" si="8">(K30-K31)</f>
        <v>-2.5807954545454734</v>
      </c>
      <c r="L33" s="21">
        <f t="shared" si="8"/>
        <v>-2.3844827586206989</v>
      </c>
      <c r="M33" s="21">
        <f t="shared" si="8"/>
        <v>-3.1689285714285802</v>
      </c>
      <c r="N33" s="44"/>
      <c r="O33" s="41"/>
      <c r="P33" s="41"/>
      <c r="Q33" s="41"/>
      <c r="R33" s="41"/>
      <c r="S33" s="41"/>
      <c r="T33" s="41"/>
    </row>
    <row r="34" spans="2:20" ht="51" customHeight="1" x14ac:dyDescent="0.3">
      <c r="B34" s="16"/>
      <c r="C34" s="16"/>
      <c r="D34" s="16"/>
      <c r="F34" s="46" t="str">
        <f>"% Gap - "&amp;F30&amp;" to England"</f>
        <v>% Gap - Richmondshire to England</v>
      </c>
      <c r="G34" s="47"/>
      <c r="H34" s="48"/>
      <c r="I34" s="21">
        <f>I30-I32</f>
        <v>-45.14</v>
      </c>
      <c r="J34" s="21">
        <f>J30-J32</f>
        <v>-21</v>
      </c>
      <c r="K34" s="21">
        <f t="shared" ref="K34:M34" si="9">K30-K32</f>
        <v>-21.689999999999998</v>
      </c>
      <c r="L34" s="21">
        <f t="shared" si="9"/>
        <v>-20.18</v>
      </c>
      <c r="M34" s="21">
        <f t="shared" si="9"/>
        <v>-21</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PmWrYxWBc17YrStzLgRtr/9ueqBGpVG4oYox7PpFqM9V2SZ1zRb8EVY1WPqZNj6SL5IuN4pF/0nS4K2sZ/5+TQ==" saltValue="xwaLhlzJ0ziqp3wQgYq/IA=="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Richmondshire</v>
      </c>
      <c r="CI6" s="31" t="e">
        <f>100000*VLOOKUP($CH6,$B$6:$P$472,CI$1,FALSE)/VLOOKUP($CH6,$BB$8:$BY$472,CI$1,FALSE)</f>
        <v>#DIV/0!</v>
      </c>
      <c r="CJ6" s="31" t="e">
        <f t="shared" ref="CJ6:CN6" si="0">100000*VLOOKUP($CH6,$B$6:$P$472,CJ$1,FALSE)/VLOOKUP($CH6,$BB$8:$BY$472,CJ$1,FALSE)</f>
        <v>#DIV/0!</v>
      </c>
      <c r="CK6" s="31">
        <f t="shared" si="0"/>
        <v>3740909.0909090908</v>
      </c>
      <c r="CL6" s="31">
        <f t="shared" si="0"/>
        <v>3025925.9259259258</v>
      </c>
      <c r="CM6" s="31">
        <f t="shared" si="0"/>
        <v>1714285.7142857141</v>
      </c>
      <c r="CN6" s="31">
        <f t="shared" si="0"/>
        <v>1451724.1379310344</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2022-10-07T10:54:53Z</dcterms:modified>
</cp:coreProperties>
</file>