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11" documentId="8_{C9A2C3C6-67FE-4645-BDC8-299542D8DA92}" xr6:coauthVersionLast="47" xr6:coauthVersionMax="47" xr10:uidLastSave="{4E622F63-E738-4438-9991-4AF9A77EE553}"/>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M30" i="1"/>
  <c r="L30" i="1"/>
  <c r="K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N12" i="1"/>
  <c r="M12" i="1"/>
  <c r="M15" i="1" l="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<sst xmlns="http://schemas.openxmlformats.org/spreadsheetml/2006/main" count="8461" uniqueCount="1368">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</sst>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3">
                  <c:v>88.100000000000009</c:v>
                </c:pt>
                <c:pt idx="4">
                  <c:v>88.5</c:v>
                </c:pt>
                <c:pt idx="5">
                  <c:v>88.8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Somerset West and Taunton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5.4</c:v>
                </c:pt>
                <c:pt idx="4">
                  <c:v>20.2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Somerset West and Taunton Full Fibre</c:v>
                </c:pt>
              </c:strCache>
            </c:strRef>
          </c:tx>
          <c:spPr>
            <a:noFill/>
            <a:ln w="38100">
              <a:solidFill>
                <a:schemeClr val="tx1"/>
              </a:solidFill>
            </a:ln>
            <a:effectLst/>
          </c:spPr>
          <c:invertIfNegative val="0"/>
          <c:val>
            <c:numRef>
              <c:f>Sheet1!$R$21:$V$21</c:f>
              <c:numCache>
                <c:formatCode>0.0</c:formatCode>
                <c:ptCount val="5"/>
                <c:pt idx="2">
                  <c:v>3.7</c:v>
                </c:pt>
                <c:pt idx="3">
                  <c:v>5.4</c:v>
                </c:pt>
                <c:pt idx="4">
                  <c:v>20.2</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Somerset West and Taunton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2">
                  <c:v>71.27</c:v>
                </c:pt>
                <c:pt idx="3">
                  <c:v>72.97</c:v>
                </c:pt>
                <c:pt idx="4">
                  <c:v>74.05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Somerset West and Taunton from 2019 to 2021 was consistently below both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Somerset West and Taunton's gigabit availability was identical to its full fibre availability in 2020 and 2021.  Its full fibre availability grew from being lower than the rural situation in 2019 and 2020 to being in line with the rural situation in 2021.  Likewise Somerset West and Taunton's gigabit availability grew from being below that of 'Rural as a Region' in 2020 to being in line with it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Somerset West and Taunton's 4G coverage in the period 2019 to 2021 was consistently between the rural and England situations, with the gap not materially changing to either during this time.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236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Somerset West and Taunton</v>
      </c>
      <c r="G12" s="12"/>
      <c r="H12" s="13"/>
      <c r="I12" s="14"/>
      <c r="J12" s="15"/>
      <c r="K12" s="15"/>
      <c r="L12" s="15">
        <f>VLOOKUP($F12,Sheet2!$B$10:$J$468,7,FALSE)</f>
        <v>88.100000000000009</v>
      </c>
      <c r="M12" s="15">
        <f>VLOOKUP($F12,Sheet2!$B$10:$J$468,8,FALSE)</f>
        <v>88.5</v>
      </c>
      <c r="N12" s="15">
        <f>VLOOKUP($F12,Sheet2!$B$10:$J$468,9,FALSE)</f>
        <v>88.8</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Somerset West and Taunton to Rural as a Region</v>
      </c>
      <c r="G15" s="60"/>
      <c r="H15" s="61"/>
      <c r="I15" s="21"/>
      <c r="J15" s="21"/>
      <c r="K15" s="21"/>
      <c r="L15" s="21">
        <f t="shared" ref="L15:N15" si="0">((L12-L13))</f>
        <v>-1.9465909090908866</v>
      </c>
      <c r="M15" s="21">
        <f t="shared" si="0"/>
        <v>-2.7942528735632095</v>
      </c>
      <c r="N15" s="21">
        <f t="shared" si="0"/>
        <v>-2.8190476190476375</v>
      </c>
      <c r="O15" s="44"/>
      <c r="P15" s="41"/>
      <c r="Q15" s="41"/>
      <c r="R15" s="41"/>
      <c r="S15" s="41"/>
      <c r="T15" s="41"/>
    </row>
    <row r="16" spans="1:20" ht="51" customHeight="1" x14ac:dyDescent="0.3">
      <c r="B16" s="16"/>
      <c r="C16" s="16"/>
      <c r="D16" s="16"/>
      <c r="F16" s="46" t="str">
        <f>"% Gap - "&amp;F12&amp;" to England"</f>
        <v>% Gap - Somerset West and Taunton to England</v>
      </c>
      <c r="G16" s="47"/>
      <c r="H16" s="48"/>
      <c r="I16" s="21"/>
      <c r="J16" s="21"/>
      <c r="K16" s="21"/>
      <c r="L16" s="21">
        <f t="shared" ref="L16:N16" si="1">L12-L14</f>
        <v>-6.8999999999999915</v>
      </c>
      <c r="M16" s="21">
        <f t="shared" si="1"/>
        <v>-7.5</v>
      </c>
      <c r="N16" s="21">
        <f t="shared" si="1"/>
        <v>-7.2000000000000028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Somerset West and Taunton Gigabit availability</v>
      </c>
      <c r="G21" s="12"/>
      <c r="H21" s="13"/>
      <c r="I21" s="14"/>
      <c r="J21" s="15"/>
      <c r="K21" s="15"/>
      <c r="L21" s="15">
        <f>VLOOKUP(B4,Sheet2!AB9:AJ460,8,FALSE)</f>
        <v>5.4</v>
      </c>
      <c r="M21" s="34">
        <f>VLOOKUP(B4,Sheet2!AB9:AK460,9,FALSE)</f>
        <v>20.2</v>
      </c>
      <c r="N21" s="43"/>
      <c r="O21" s="11" t="str">
        <f>B4&amp;" Full Fibre"</f>
        <v>Somerset West and Taunton Full Fibre</v>
      </c>
      <c r="P21" s="12"/>
      <c r="Q21" s="13"/>
      <c r="R21" s="14"/>
      <c r="S21" s="15"/>
      <c r="T21" s="15">
        <f>VLOOKUP(B4,Sheet2!BB9:BJ460,7,FALSE)</f>
        <v>3.7</v>
      </c>
      <c r="U21" s="15">
        <f>VLOOKUP(B4,Sheet2!BB9:BJ460,8,FALSE)</f>
        <v>5.4</v>
      </c>
      <c r="V21" s="34">
        <f>VLOOKUP(B4,Sheet2!BB9:BJ460,9,FALSE)</f>
        <v>20.2</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Somerset West and Taunton Gigabit availability to Rural as a Region</v>
      </c>
      <c r="G24" s="60"/>
      <c r="H24" s="61"/>
      <c r="I24" s="21"/>
      <c r="J24" s="21"/>
      <c r="K24" s="21"/>
      <c r="L24" s="21">
        <f>((L21-L22))</f>
        <v>-7.2114942528735639</v>
      </c>
      <c r="M24" s="37">
        <f>((M21-M22))</f>
        <v>-1.0202380952380992</v>
      </c>
      <c r="N24" s="44"/>
      <c r="O24" s="59" t="str">
        <f>"% Gap - "&amp;O21&amp;" to Rural as a Region"</f>
        <v>% Gap - Somerset West and Taunton Full Fibre to Rural as a Region</v>
      </c>
      <c r="P24" s="60"/>
      <c r="Q24" s="61"/>
      <c r="R24" s="21"/>
      <c r="S24" s="21"/>
      <c r="T24" s="21">
        <f t="shared" ref="S24:T24" si="3">((T21-T22))</f>
        <v>-3.7386363636363633</v>
      </c>
      <c r="U24" s="21">
        <f>((U21-U22))</f>
        <v>-6.8528735632183935</v>
      </c>
      <c r="V24" s="37">
        <f>((V21-V22))</f>
        <v>0.23571428571428399</v>
      </c>
      <c r="W24" s="45"/>
    </row>
    <row r="25" spans="1:23" ht="51" customHeight="1" x14ac:dyDescent="0.3">
      <c r="B25" s="16"/>
      <c r="C25" s="16"/>
      <c r="D25" s="16"/>
      <c r="F25" s="46" t="str">
        <f>"% Gap - "&amp;F21&amp;" to England"</f>
        <v>% Gap - Somerset West and Taunton Gigabit availability to England</v>
      </c>
      <c r="G25" s="47"/>
      <c r="H25" s="48"/>
      <c r="I25" s="21"/>
      <c r="J25" s="21"/>
      <c r="K25" s="21"/>
      <c r="L25" s="21">
        <f>L21-L23</f>
        <v>-19.600000000000001</v>
      </c>
      <c r="M25" s="21">
        <f>M21-M23</f>
        <v>-25.8</v>
      </c>
      <c r="N25" s="44"/>
      <c r="O25" s="46" t="str">
        <f>"% Gap - "&amp;O21&amp;" to England"</f>
        <v>% Gap - Somerset West and Taunton Full Fibre to England</v>
      </c>
      <c r="P25" s="47"/>
      <c r="Q25" s="48"/>
      <c r="R25" s="21"/>
      <c r="S25" s="21"/>
      <c r="T25" s="21">
        <f t="shared" ref="T25:V25" si="4">T21-T23</f>
        <v>-6.3</v>
      </c>
      <c r="U25" s="21">
        <f t="shared" si="4"/>
        <v>-10.6</v>
      </c>
      <c r="V25" s="21">
        <f t="shared" si="4"/>
        <v>-6.8000000000000007</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Somerset West and Taunton</v>
      </c>
      <c r="G30" s="12"/>
      <c r="H30" s="13"/>
      <c r="I30" s="14"/>
      <c r="J30" s="15"/>
      <c r="K30" s="15">
        <f>VLOOKUP($F30,Sheet2!$BL9:$BT460,7,FALSE)</f>
        <v>71.27</v>
      </c>
      <c r="L30" s="15">
        <f>VLOOKUP($F30,Sheet2!$BL9:$BT460,8,FALSE)</f>
        <v>72.97</v>
      </c>
      <c r="M30" s="15">
        <f>VLOOKUP($F30,Sheet2!$BL9:$BT460,9,FALSE)</f>
        <v>74.05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Somerset West and Taunton to Rural as a Region</v>
      </c>
      <c r="G33" s="60"/>
      <c r="H33" s="61"/>
      <c r="I33" s="21"/>
      <c r="J33" s="21"/>
      <c r="K33" s="21">
        <f t="shared" ref="K33:M33" si="6">(K30-K31)</f>
        <v>9.3792045454545203</v>
      </c>
      <c r="L33" s="21">
        <f t="shared" si="6"/>
        <v>9.7655172413792997</v>
      </c>
      <c r="M33" s="21">
        <f t="shared" si="6"/>
        <v>9.881071428571417</v>
      </c>
      <c r="N33" s="44"/>
      <c r="O33" s="41"/>
      <c r="P33" s="41"/>
      <c r="Q33" s="41"/>
      <c r="R33" s="41"/>
      <c r="S33" s="41"/>
      <c r="T33" s="41"/>
    </row>
    <row r="34" spans="2:20" ht="51" customHeight="1" x14ac:dyDescent="0.3">
      <c r="B34" s="16"/>
      <c r="C34" s="16"/>
      <c r="D34" s="16"/>
      <c r="F34" s="46" t="str">
        <f>"% Gap - "&amp;F30&amp;" to England"</f>
        <v>% Gap - Somerset West and Taunton to England</v>
      </c>
      <c r="G34" s="47"/>
      <c r="H34" s="48"/>
      <c r="I34" s="21"/>
      <c r="J34" s="21"/>
      <c r="K34" s="21">
        <f t="shared" ref="K34:M34" si="7">K30-K32</f>
        <v>-9.730000000000004</v>
      </c>
      <c r="L34" s="21">
        <f t="shared" si="7"/>
        <v>-8.0300000000000011</v>
      </c>
      <c r="M34" s="21">
        <f t="shared" si="7"/>
        <v>-7.9500000000000028</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utowXRuKh2d4u1kdYv2gty3z0t1w0wO3AtXiy3WMCrhVcyK8n5qP/fI+IQ6idFSyOSqycLMgKQ1LRGz+ZNTvrg==" saltValue="yIef/bqGNlmyK/nkdNb+uA=="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Somerset West and Taunton</v>
      </c>
      <c r="CI6" s="31" t="e">
        <f>100000*VLOOKUP($CH6,$B$6:$P$472,CI$1,FALSE)/VLOOKUP($CH6,$BB$8:$BY$472,CI$1,FALSE)</f>
        <v>#DIV/0!</v>
      </c>
      <c r="CJ6" s="31" t="e">
        <f t="shared" ref="CJ6:CN6" si="0">100000*VLOOKUP($CH6,$B$6:$P$472,CJ$1,FALSE)/VLOOKUP($CH6,$BB$8:$BY$472,CJ$1,FALSE)</f>
        <v>#DIV/0!</v>
      </c>
      <c r="CK6" s="31" t="e">
        <f t="shared" si="0"/>
        <v>#DIV/0!</v>
      </c>
      <c r="CL6" s="31">
        <f t="shared" si="0"/>
        <v>2381081.0810810812</v>
      </c>
      <c r="CM6" s="31">
        <f t="shared" si="0"/>
        <v>1638888.8888888888</v>
      </c>
      <c r="CN6" s="31">
        <f t="shared" si="0"/>
        <v>439603.96039603959</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2022-10-07T14:59:06Z</dcterms:modified>
</cp:coreProperties>
</file>