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934CFC70-0BFB-4F7B-9CDE-DB2251AEAE4C}"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<sst xmlns="http://schemas.openxmlformats.org/spreadsheetml/2006/main" count="8461" uniqueCount="1368">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</sst>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Lindsey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85</c:v>
                </c:pt>
                <c:pt idx="1">
                  <c:v>85</c:v>
                </c:pt>
                <c:pt idx="2">
                  <c:v>85.7</c:v>
                </c:pt>
                <c:pt idx="3">
                  <c:v>84.9</c:v>
                </c:pt>
                <c:pt idx="4">
                  <c:v>85.5</c:v>
                </c:pt>
                <c:pt idx="5">
                  <c:v>85.4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Lindsey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18.7</c:v>
                </c:pt>
                <c:pt idx="4">
                  <c:v>21.7</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West Lindsey Full Fibre</c:v>
                </c:pt>
              </c:strCache>
            </c:strRef>
          </c:tx>
          <c:spPr>
            <a:noFill/>
            <a:ln w="38100">
              <a:solidFill>
                <a:schemeClr val="tx1"/>
              </a:solidFill>
            </a:ln>
            <a:effectLst/>
          </c:spPr>
          <c:invertIfNegative val="0"/>
          <c:val>
            <c:numRef>
              <c:f>Sheet1!$R$21:$V$21</c:f>
              <c:numCache>
                <c:formatCode>0.0</c:formatCode>
                <c:ptCount val="5"/>
                <c:pt idx="1">
                  <c:v>3</c:v>
                </c:pt>
                <c:pt idx="2">
                  <c:v>13</c:v>
                </c:pt>
                <c:pt idx="3">
                  <c:v>18.7</c:v>
                </c:pt>
                <c:pt idx="4">
                  <c:v>21.7</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Lindsey</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21.23</c:v>
                </c:pt>
                <c:pt idx="1">
                  <c:v>43.6</c:v>
                </c:pt>
                <c:pt idx="2">
                  <c:v>43.07</c:v>
                </c:pt>
                <c:pt idx="3">
                  <c:v>46.88</c:v>
                </c:pt>
                <c:pt idx="4">
                  <c:v>50.62</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West Lindsey was static from 2016 to 2021, its relative position therefore dropped below the rural situation from being ahead in 2016 and the deficit to the England situation widened.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190500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841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West Lindsey's gigabit availability was identical to its full fibre availability in 2020 and 2021.  Its full fibre availability increased at a decreasing rate from 2018 to 2021 thus moving it ahead of the England and rural situations initially before it dropped behind the England situation by 2021 and the advantage to rural became marginal. Its gigabit availability was both in 2020 and 2021 between the England and rural situations, however limited increase for West Lindsey between the two years compared with England and rural moved it closer to the rural position and significantly below that of England.</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358140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563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West Lindsey's 4G coverage in the period 2017 to 2021 was consistently below both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301</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West Lindsey</v>
      </c>
      <c r="G12" s="12"/>
      <c r="H12" s="13"/>
      <c r="I12" s="14">
        <f>VLOOKUP($F12,Sheet2!$B$10:$J$468,4,FALSE)</f>
        <v>85</v>
      </c>
      <c r="J12" s="15">
        <f>VLOOKUP($F12,Sheet2!$B$10:$J$468,5,FALSE)</f>
        <v>85</v>
      </c>
      <c r="K12" s="15">
        <f>VLOOKUP($F12,Sheet2!$B$10:$J$468,6,FALSE)</f>
        <v>85.7</v>
      </c>
      <c r="L12" s="15">
        <f>VLOOKUP($F12,Sheet2!$B$10:$J$468,7,FALSE)</f>
        <v>84.9</v>
      </c>
      <c r="M12" s="15">
        <f>VLOOKUP($F12,Sheet2!$B$10:$J$468,8,FALSE)</f>
        <v>85.5</v>
      </c>
      <c r="N12" s="15">
        <f>VLOOKUP($F12,Sheet2!$B$10:$J$468,9,FALSE)</f>
        <v>85.4</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West Lindsey to Rural as a Region</v>
      </c>
      <c r="G15" s="55"/>
      <c r="H15" s="56"/>
      <c r="I15" s="21">
        <f>((I12-I13))</f>
        <v>5.538461538461533</v>
      </c>
      <c r="J15" s="21">
        <f>((J12-J13))</f>
        <v>3.2967032967036403E-2</v>
      </c>
      <c r="K15" s="21">
        <f t="shared" ref="K15" si="0">((K12-K13))</f>
        <v>-2.7461538461538311</v>
      </c>
      <c r="L15" s="21">
        <f t="shared" ref="L15:N15" si="1">((L12-L13))</f>
        <v>-5.1465909090908895</v>
      </c>
      <c r="M15" s="21">
        <f t="shared" si="1"/>
        <v>-5.7942528735632095</v>
      </c>
      <c r="N15" s="21">
        <f t="shared" si="1"/>
        <v>-6.2190476190476289</v>
      </c>
      <c r="O15" s="44"/>
      <c r="P15" s="41"/>
      <c r="Q15" s="41"/>
      <c r="R15" s="41"/>
      <c r="S15" s="41"/>
      <c r="T15" s="41"/>
    </row>
    <row r="16" spans="1:20" ht="51" customHeight="1" x14ac:dyDescent="0.3">
      <c r="B16" s="16"/>
      <c r="C16" s="16"/>
      <c r="D16" s="16"/>
      <c r="F16" s="57" t="str">
        <f>"% Gap - "&amp;F12&amp;" to England"</f>
        <v>% Gap - West Lindsey to England</v>
      </c>
      <c r="G16" s="58"/>
      <c r="H16" s="59"/>
      <c r="I16" s="21">
        <f>I12-I14</f>
        <v>-5</v>
      </c>
      <c r="J16" s="21">
        <f>J12-J14</f>
        <v>-7</v>
      </c>
      <c r="K16" s="21">
        <f t="shared" ref="K16" si="2">K12-K14</f>
        <v>-8.2999999999999972</v>
      </c>
      <c r="L16" s="21">
        <f t="shared" ref="L16:N16" si="3">L12-L14</f>
        <v>-10.099999999999994</v>
      </c>
      <c r="M16" s="21">
        <f t="shared" si="3"/>
        <v>-10.5</v>
      </c>
      <c r="N16" s="21">
        <f t="shared" si="3"/>
        <v>-10.599999999999994</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West Lindsey Gigabit availability</v>
      </c>
      <c r="G21" s="12"/>
      <c r="H21" s="13"/>
      <c r="I21" s="14"/>
      <c r="J21" s="15"/>
      <c r="K21" s="15"/>
      <c r="L21" s="15">
        <f>VLOOKUP(B4,Sheet2!AB9:AJ460,8,FALSE)</f>
        <v>18.7</v>
      </c>
      <c r="M21" s="34">
        <f>VLOOKUP(B4,Sheet2!AB9:AK460,9,FALSE)</f>
        <v>21.7</v>
      </c>
      <c r="N21" s="43"/>
      <c r="O21" s="11" t="str">
        <f>B4&amp;" Full Fibre"</f>
        <v>West Lindsey Full Fibre</v>
      </c>
      <c r="P21" s="12"/>
      <c r="Q21" s="13"/>
      <c r="R21" s="14"/>
      <c r="S21" s="15">
        <f>VLOOKUP(B4,Sheet2!BB9:BJ460,6,FALSE)</f>
        <v>3</v>
      </c>
      <c r="T21" s="15">
        <f>VLOOKUP(B4,Sheet2!BB9:BJ460,7,FALSE)</f>
        <v>13</v>
      </c>
      <c r="U21" s="15">
        <f>VLOOKUP(B4,Sheet2!BB9:BJ460,8,FALSE)</f>
        <v>18.7</v>
      </c>
      <c r="V21" s="34">
        <f>VLOOKUP(B4,Sheet2!BB9:BJ460,9,FALSE)</f>
        <v>21.7</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West Lindsey Gigabit availability to Rural as a Region</v>
      </c>
      <c r="G24" s="55"/>
      <c r="H24" s="56"/>
      <c r="I24" s="21"/>
      <c r="J24" s="21"/>
      <c r="K24" s="21"/>
      <c r="L24" s="21">
        <f>((L21-L22))</f>
        <v>6.088505747126435</v>
      </c>
      <c r="M24" s="37">
        <f>((M21-M22))</f>
        <v>0.47976190476190084</v>
      </c>
      <c r="N24" s="44"/>
      <c r="O24" s="54" t="str">
        <f>"% Gap - "&amp;O21&amp;" to Rural as a Region"</f>
        <v>% Gap - West Lindsey Full Fibre to Rural as a Region</v>
      </c>
      <c r="P24" s="55"/>
      <c r="Q24" s="56"/>
      <c r="R24" s="21"/>
      <c r="S24" s="21">
        <f t="shared" ref="S24" si="5">((S21-S22))</f>
        <v>-2.2153846153846146</v>
      </c>
      <c r="T24" s="21">
        <f t="shared" ref="T24" si="6">((T21-T22))</f>
        <v>5.5613636363636365</v>
      </c>
      <c r="U24" s="21">
        <f>((U21-U22))</f>
        <v>6.4471264367816055</v>
      </c>
      <c r="V24" s="37">
        <f>((V21-V22))</f>
        <v>1.735714285714284</v>
      </c>
      <c r="W24" s="45"/>
    </row>
    <row r="25" spans="1:23" ht="51" customHeight="1" x14ac:dyDescent="0.3">
      <c r="B25" s="16"/>
      <c r="C25" s="16"/>
      <c r="D25" s="16"/>
      <c r="F25" s="57" t="str">
        <f>"% Gap - "&amp;F21&amp;" to England"</f>
        <v>% Gap - West Lindsey Gigabit availability to England</v>
      </c>
      <c r="G25" s="58"/>
      <c r="H25" s="59"/>
      <c r="I25" s="21"/>
      <c r="J25" s="21"/>
      <c r="K25" s="21"/>
      <c r="L25" s="21">
        <f>L21-L23</f>
        <v>-6.3000000000000007</v>
      </c>
      <c r="M25" s="21">
        <f>M21-M23</f>
        <v>-24.3</v>
      </c>
      <c r="N25" s="44"/>
      <c r="O25" s="57" t="str">
        <f>"% Gap - "&amp;O21&amp;" to England"</f>
        <v>% Gap - West Lindsey Full Fibre to England</v>
      </c>
      <c r="P25" s="58"/>
      <c r="Q25" s="59"/>
      <c r="R25" s="21"/>
      <c r="S25" s="21">
        <f t="shared" ref="S25" si="7">S21-S23</f>
        <v>-3</v>
      </c>
      <c r="T25" s="21">
        <f t="shared" ref="T25:V25" si="8">T21-T23</f>
        <v>3</v>
      </c>
      <c r="U25" s="21">
        <f t="shared" si="8"/>
        <v>2.6999999999999993</v>
      </c>
      <c r="V25" s="21">
        <f t="shared" si="8"/>
        <v>-5.3000000000000007</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West Lindsey</v>
      </c>
      <c r="G30" s="12"/>
      <c r="H30" s="13"/>
      <c r="I30" s="14">
        <f>VLOOKUP($F30,Sheet2!$BL9:$BT460,5,FALSE)</f>
        <v>21.23</v>
      </c>
      <c r="J30" s="15">
        <f>VLOOKUP($F30,Sheet2!$BL9:$BT460,6,FALSE)</f>
        <v>43.6</v>
      </c>
      <c r="K30" s="15">
        <f>VLOOKUP($F30,Sheet2!$BL9:$BT460,7,FALSE)</f>
        <v>43.07</v>
      </c>
      <c r="L30" s="15">
        <f>VLOOKUP($F30,Sheet2!$BL9:$BT460,8,FALSE)</f>
        <v>46.88</v>
      </c>
      <c r="M30" s="15">
        <f>VLOOKUP($F30,Sheet2!$BL9:$BT460,9,FALSE)</f>
        <v>50.62</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West Lindsey to Rural as a Region</v>
      </c>
      <c r="G33" s="55"/>
      <c r="H33" s="56"/>
      <c r="I33" s="21">
        <f>(I30-I31)</f>
        <v>-8.7214285714285644</v>
      </c>
      <c r="J33" s="21">
        <f>(J30-J31)</f>
        <v>-15.382967032967031</v>
      </c>
      <c r="K33" s="21">
        <f t="shared" ref="K33:M33" si="10">(K30-K31)</f>
        <v>-18.820795454545475</v>
      </c>
      <c r="L33" s="21">
        <f t="shared" si="10"/>
        <v>-16.324482758620697</v>
      </c>
      <c r="M33" s="21">
        <f t="shared" si="10"/>
        <v>-13.548928571428583</v>
      </c>
      <c r="N33" s="44"/>
      <c r="O33" s="41"/>
      <c r="P33" s="41"/>
      <c r="Q33" s="41"/>
      <c r="R33" s="41"/>
      <c r="S33" s="41"/>
      <c r="T33" s="41"/>
    </row>
    <row r="34" spans="2:20" ht="51" customHeight="1" x14ac:dyDescent="0.3">
      <c r="B34" s="16"/>
      <c r="C34" s="16"/>
      <c r="D34" s="16"/>
      <c r="F34" s="57" t="str">
        <f>"% Gap - "&amp;F30&amp;" to England"</f>
        <v>% Gap - West Lindsey to England</v>
      </c>
      <c r="G34" s="58"/>
      <c r="H34" s="59"/>
      <c r="I34" s="21">
        <f>I30-I32</f>
        <v>-38.769999999999996</v>
      </c>
      <c r="J34" s="21">
        <f>J30-J32</f>
        <v>-34.4</v>
      </c>
      <c r="K34" s="21">
        <f t="shared" ref="K34:M34" si="11">K30-K32</f>
        <v>-37.93</v>
      </c>
      <c r="L34" s="21">
        <f t="shared" si="11"/>
        <v>-34.119999999999997</v>
      </c>
      <c r="M34" s="21">
        <f t="shared" si="11"/>
        <v>-31.380000000000003</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TWDa4z/eO7BKfvDDoRE+4x6fOtvri74FNp4088UBTq6cTiy4HPCmV+nT7KAwCF/5Hk0K3TMrVobg0yiixqVvsw==" saltValue="cGsSYWAuwkZMI/BWh+nBT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West Lindsey</v>
      </c>
      <c r="CI6" s="31" t="e">
        <f>100000*VLOOKUP($CH6,$B$6:$P$472,CI$1,FALSE)/VLOOKUP($CH6,$BB$8:$BY$472,CI$1,FALSE)</f>
        <v>#DIV/0!</v>
      </c>
      <c r="CJ6" s="31" t="e">
        <f t="shared" ref="CJ6:CN6" si="0">100000*VLOOKUP($CH6,$B$6:$P$472,CJ$1,FALSE)/VLOOKUP($CH6,$BB$8:$BY$472,CJ$1,FALSE)</f>
        <v>#DIV/0!</v>
      </c>
      <c r="CK6" s="31">
        <f t="shared" si="0"/>
        <v>2856666.6666666665</v>
      </c>
      <c r="CL6" s="31">
        <f t="shared" si="0"/>
        <v>653076.92307692312</v>
      </c>
      <c r="CM6" s="31">
        <f t="shared" si="0"/>
        <v>457219.25133689842</v>
      </c>
      <c r="CN6" s="31">
        <f t="shared" si="0"/>
        <v>393548.38709677418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2022-10-14T16:10:51Z</dcterms:modified>
</cp:coreProperties>
</file>