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9" documentId="8_{EA8FA170-2DE0-44EF-B136-D933EC655D00}" xr6:coauthVersionLast="47" xr6:coauthVersionMax="47" xr10:uidLastSave="{81C93321-B7DC-4C01-A1C0-255040E0205A}"/>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<sst xmlns="http://schemas.openxmlformats.org/spreadsheetml/2006/main" count="9432" uniqueCount="1374">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</sst>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Sussex</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50.1</c:v>
                </c:pt>
                <c:pt idx="1">
                  <c:v>57.4</c:v>
                </c:pt>
                <c:pt idx="2">
                  <c:v>61.6</c:v>
                </c:pt>
                <c:pt idx="3">
                  <c:v>66.5</c:v>
                </c:pt>
                <c:pt idx="4">
                  <c:v>68.5</c:v>
                </c:pt>
                <c:pt idx="5">
                  <c:v>69.8</c:v>
                </c:pt>
                <c:pt idx="6">
                  <c:v>70.7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Sussex</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45</c:v>
                </c:pt>
                <c:pt idx="1">
                  <c:v>55</c:v>
                </c:pt>
                <c:pt idx="2">
                  <c:v>62</c:v>
                </c:pt>
                <c:pt idx="3">
                  <c:v>63</c:v>
                </c:pt>
                <c:pt idx="6">
                  <c:v>53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West Sussex</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83</c:v>
                </c:pt>
                <c:pt idx="1">
                  <c:v>82.105263157894726</c:v>
                </c:pt>
                <c:pt idx="2">
                  <c:v>83.859649122807028</c:v>
                </c:pt>
                <c:pt idx="3">
                  <c:v>82.456140350877192</c:v>
                </c:pt>
                <c:pt idx="4">
                  <c:v>84.615384615384613</c:v>
                </c:pt>
                <c:pt idx="5">
                  <c:v>86.71328671328672</c:v>
                </c:pt>
                <c:pt idx="6">
                  <c:v>86.71328671328672</c:v>
                </c:pt>
                <c:pt idx="7">
                  <c:v>86.71328671328672</c:v>
                </c:pt>
                <c:pt idx="9">
                  <c:v>86.71328671328672</c:v>
                </c:pt>
                <c:pt idx="10">
                  <c:v>86.71328671328672</c:v>
                </c:pt>
                <c:pt idx="11">
                  <c:v>86.71328671328672</c:v>
                </c:pt>
                <c:pt idx="13">
                  <c:v>87.76223776223776</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West Sussex</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11.793519999999999</c:v>
                </c:pt>
                <c:pt idx="1">
                  <c:v>11.027570000000001</c:v>
                </c:pt>
                <c:pt idx="2">
                  <c:v>23.11055</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West Sussex</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27.559290000000001</c:v>
                </c:pt>
                <c:pt idx="1">
                  <c:v>25.982859999999999</c:v>
                </c:pt>
                <c:pt idx="2">
                  <c:v>37.846170000000001</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Chichester</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70.515097690000005</c:v>
                </c:pt>
                <c:pt idx="1">
                  <c:v>74.58777886</c:v>
                </c:pt>
                <c:pt idx="2">
                  <c:v>69.596690800000005</c:v>
                </c:pt>
                <c:pt idx="3">
                  <c:v>72.727272729999996</c:v>
                </c:pt>
                <c:pt idx="4">
                  <c:v>72.658772870000007</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West Sussex over the period was generally below the rural and England situations,  with reducing gaps to both.</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289560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935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West Sussex was generally below the rural and England situations.</a:t>
          </a: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38100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6840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West Sussex started the period under consideration here below both the rural and England situations, but increased during 2019 taking it above the rural situation and moving it marginally above and in line with the England level for the remainder of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West Sussex was consistently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West Sussex was in the</a:t>
          </a:r>
          <a:r>
            <a:rPr lang="en-GB" sz="1200" baseline="0">
              <a:solidFill>
                <a:schemeClr val="dk1"/>
              </a:solidFill>
              <a:effectLst/>
              <a:latin typeface="Avenir Next LT Pro" panose="020B0504020202020204" pitchFamily="34" charset="0"/>
              <a:ea typeface="+mn-ea"/>
              <a:cs typeface="+mn-cs"/>
            </a:rPr>
            <a:t> autumn terms of 2019/20 to 2021/22 </a:t>
          </a:r>
          <a:r>
            <a:rPr lang="en-GB" sz="1200">
              <a:solidFill>
                <a:schemeClr val="dk1"/>
              </a:solidFill>
              <a:effectLst/>
              <a:latin typeface="Avenir Next LT Pro" panose="020B0504020202020204" pitchFamily="34" charset="0"/>
              <a:ea typeface="+mn-ea"/>
              <a:cs typeface="+mn-cs"/>
            </a:rPr>
            <a:t>consistently above the England situation but dropped below the rural situation in 2021/22.</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Chichester fluctuated over this period taking it at times above the rural and England situations and at times below both.</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67</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West Sussex</v>
      </c>
      <c r="G12" s="10"/>
      <c r="H12" s="11"/>
      <c r="I12" s="12">
        <f>IF(VLOOKUP($F12,'early learning goals'!$B$10:$AC$468,'early learning goals'!W$1,FALSE)=0,"",VLOOKUP($F12,'early learning goals'!$B$10:$AC$468,'early learning goals'!W$1,FALSE))</f>
        <v>50.1</v>
      </c>
      <c r="J12" s="13">
        <f>IF(VLOOKUP($F12,'early learning goals'!$B$10:$AC$468,'early learning goals'!X$1,FALSE)=0,"",VLOOKUP($F12,'early learning goals'!$B$10:$AC$468,'early learning goals'!X$1,FALSE))</f>
        <v>57.4</v>
      </c>
      <c r="K12" s="13">
        <f>IF(VLOOKUP($F12,'early learning goals'!$B$10:$AC$468,'early learning goals'!Y$1,FALSE)=0,"",VLOOKUP($F12,'early learning goals'!$B$10:$AC$468,'early learning goals'!Y$1,FALSE))</f>
        <v>61.6</v>
      </c>
      <c r="L12" s="13">
        <f>IF(VLOOKUP($F12,'early learning goals'!$B$10:$AC$468,'early learning goals'!Z$1,FALSE)=0,"",VLOOKUP($F12,'early learning goals'!$B$10:$AC$468,'early learning goals'!Z$1,FALSE))</f>
        <v>66.5</v>
      </c>
      <c r="M12" s="13">
        <f>IF(VLOOKUP($F12,'early learning goals'!$B$10:$AC$468,'early learning goals'!AA$1,FALSE)=0,"",VLOOKUP($F12,'early learning goals'!$B$10:$AC$468,'early learning goals'!AA$1,FALSE))</f>
        <v>68.5</v>
      </c>
      <c r="N12" s="13">
        <f>IF(VLOOKUP($F12,'early learning goals'!$B$10:$AC$468,'early learning goals'!AB$1,FALSE)=0,"",VLOOKUP($F12,'early learning goals'!$B$10:$AC$468,'early learning goals'!AB$1,FALSE))</f>
        <v>69.8</v>
      </c>
      <c r="O12" s="13">
        <f>IF(VLOOKUP($F12,'early learning goals'!$B$10:$AC$468,'early learning goals'!AC$1,FALSE)=0,"",VLOOKUP($F12,'early learning goals'!$B$10:$AC$468,'early learning goals'!AC$1,FALSE))</f>
        <v>70.7</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West Sussex to Rural as a Region</v>
      </c>
      <c r="G15" s="56"/>
      <c r="H15" s="57"/>
      <c r="I15" s="19">
        <f>(I12-I13)</f>
        <v>0.79194885129673764</v>
      </c>
      <c r="J15" s="19">
        <f>(J12-J13)</f>
        <v>-1.7749770662563265</v>
      </c>
      <c r="K15" s="19">
        <f t="shared" ref="K15:O15" si="0">(K12-K13)</f>
        <v>-3.0728808960892948</v>
      </c>
      <c r="L15" s="19">
        <f t="shared" si="0"/>
        <v>-1.5144635492193856</v>
      </c>
      <c r="M15" s="19">
        <f t="shared" si="0"/>
        <v>-0.91310745547842487</v>
      </c>
      <c r="N15" s="19">
        <f t="shared" si="0"/>
        <v>-0.57615123606399266</v>
      </c>
      <c r="O15" s="19">
        <f t="shared" si="0"/>
        <v>-0.38069393601782053</v>
      </c>
      <c r="P15" s="42"/>
      <c r="Q15" s="29"/>
      <c r="R15" s="29"/>
      <c r="S15" s="29"/>
      <c r="T15" s="29"/>
    </row>
    <row r="16" spans="1:20" ht="51" customHeight="1" x14ac:dyDescent="0.3">
      <c r="B16" s="14"/>
      <c r="C16" s="14"/>
      <c r="D16" s="14"/>
      <c r="F16" s="44" t="str">
        <f>"% Gap - "&amp;F12&amp;" to England"</f>
        <v>% Gap - West Sussex to England</v>
      </c>
      <c r="G16" s="45"/>
      <c r="H16" s="46"/>
      <c r="I16" s="19">
        <f>(I12-I14)</f>
        <v>1.2000000000000028</v>
      </c>
      <c r="J16" s="19">
        <f>(J12-J14)</f>
        <v>-0.60000000000000142</v>
      </c>
      <c r="K16" s="19">
        <f t="shared" ref="K16:O16" si="1">(K12-K14)</f>
        <v>-2.4999999999999929</v>
      </c>
      <c r="L16" s="19">
        <f t="shared" si="1"/>
        <v>-0.79999999999999716</v>
      </c>
      <c r="M16" s="19">
        <f t="shared" si="1"/>
        <v>-0.5</v>
      </c>
      <c r="N16" s="19">
        <f t="shared" si="1"/>
        <v>-0.40000000000000568</v>
      </c>
      <c r="O16" s="19">
        <f t="shared" si="1"/>
        <v>0</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West Sussex</v>
      </c>
      <c r="G21" s="10"/>
      <c r="H21" s="11"/>
      <c r="I21" s="12">
        <f>IF(VLOOKUP($F21,'key stage 2'!$B$10:$L$468,'key stage 2'!E$1,FALSE)=0,"",VLOOKUP($F21,'key stage 2'!$B$10:$L$468,'key stage 2'!E$1,FALSE))</f>
        <v>45</v>
      </c>
      <c r="J21" s="13">
        <f>IF(VLOOKUP($F21,'key stage 2'!$B$10:$L$468,'key stage 2'!F$1,FALSE)=0,"",VLOOKUP($F21,'key stage 2'!$B$10:$L$468,'key stage 2'!F$1,FALSE))</f>
        <v>55</v>
      </c>
      <c r="K21" s="13">
        <f>IF(VLOOKUP($F21,'key stage 2'!$B$10:$L$468,'key stage 2'!G$1,FALSE)=0,"",VLOOKUP($F21,'key stage 2'!$B$10:$L$468,'key stage 2'!G$1,FALSE))</f>
        <v>62</v>
      </c>
      <c r="L21" s="13">
        <f>IF(VLOOKUP($F21,'key stage 2'!$B$10:$L$468,'key stage 2'!H$1,FALSE)=0,"",VLOOKUP($F21,'key stage 2'!$B$10:$L$468,'key stage 2'!H$1,FALSE))</f>
        <v>63</v>
      </c>
      <c r="M21" s="13"/>
      <c r="N21" s="13"/>
      <c r="O21" s="35">
        <f>IF(VLOOKUP($F21,'key stage 2'!$B$10:$L$468,'key stage 2'!K$1,FALSE)=0,"",VLOOKUP($F21,'key stage 2'!$B$10:$L$468,'key stage 2'!K$1,FALSE))</f>
        <v>53</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West Sussex to Rural as a Region</v>
      </c>
      <c r="G24" s="56"/>
      <c r="H24" s="57"/>
      <c r="I24" s="19">
        <f>(I21-I22)</f>
        <v>-4.3809523809523796</v>
      </c>
      <c r="J24" s="19">
        <f>(J21-J22)</f>
        <v>-1.8571428571428541</v>
      </c>
      <c r="K24" s="19">
        <f t="shared" ref="K24:O24" si="3">(K21-K22)</f>
        <v>2.4285714285714306</v>
      </c>
      <c r="L24" s="19">
        <f t="shared" si="3"/>
        <v>-0.39999999999999858</v>
      </c>
      <c r="M24" s="19"/>
      <c r="N24" s="19"/>
      <c r="O24" s="19">
        <f t="shared" si="3"/>
        <v>-1.9500000000000028</v>
      </c>
      <c r="P24" s="42"/>
      <c r="Q24" s="29"/>
      <c r="R24" s="29"/>
      <c r="S24" s="29"/>
      <c r="T24" s="29"/>
    </row>
    <row r="25" spans="1:20" ht="51" customHeight="1" x14ac:dyDescent="0.3">
      <c r="B25" s="14"/>
      <c r="C25" s="14"/>
      <c r="D25" s="14"/>
      <c r="F25" s="44" t="str">
        <f>"% Gap - "&amp;F21&amp;" to England"</f>
        <v>% Gap - West Sussex to England</v>
      </c>
      <c r="G25" s="45"/>
      <c r="H25" s="46"/>
      <c r="I25" s="19">
        <f>(I21-I23)</f>
        <v>-9</v>
      </c>
      <c r="J25" s="19">
        <f>(J21-J23)</f>
        <v>-7</v>
      </c>
      <c r="K25" s="19">
        <f t="shared" ref="K25:O25" si="4">(K21-K23)</f>
        <v>-3</v>
      </c>
      <c r="L25" s="19">
        <f t="shared" si="4"/>
        <v>-2</v>
      </c>
      <c r="M25" s="19"/>
      <c r="N25" s="19"/>
      <c r="O25" s="19">
        <f t="shared" si="4"/>
        <v>-5</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Chichester</v>
      </c>
      <c r="G30" s="10"/>
      <c r="H30" s="11"/>
      <c r="I30" s="12">
        <f>IF(VLOOKUP($F30,'level 2 maths eng'!$B$10:$L$468,'level 2 maths eng'!E$1,FALSE)=0,"",VLOOKUP($F30,'level 2 maths eng'!$B$10:$L$468,'level 2 maths eng'!E$1,FALSE))</f>
        <v>70.515097690000005</v>
      </c>
      <c r="J30" s="13">
        <f>IF(VLOOKUP($F30,'level 2 maths eng'!$B$10:$L$468,'level 2 maths eng'!F$1,FALSE)=0,"",VLOOKUP($F30,'level 2 maths eng'!$B$10:$L$468,'level 2 maths eng'!F$1,FALSE))</f>
        <v>74.58777886</v>
      </c>
      <c r="K30" s="13">
        <f>IF(VLOOKUP($F30,'level 2 maths eng'!$B$10:$L$468,'level 2 maths eng'!G$1,FALSE)=0,"",VLOOKUP($F30,'level 2 maths eng'!$B$10:$L$468,'level 2 maths eng'!G$1,FALSE))</f>
        <v>69.596690800000005</v>
      </c>
      <c r="L30" s="13">
        <f>IF(VLOOKUP($F30,'level 2 maths eng'!$B$10:$L$468,'level 2 maths eng'!H$1,FALSE)=0,"",VLOOKUP($F30,'level 2 maths eng'!$B$10:$L$468,'level 2 maths eng'!H$1,FALSE))</f>
        <v>72.727272729999996</v>
      </c>
      <c r="M30" s="35">
        <f>IF(VLOOKUP($F30,'level 2 maths eng'!$B$10:$L$468,'level 2 maths eng'!I$1,FALSE)=0,"",VLOOKUP($F30,'level 2 maths eng'!$B$10:$L$468,'level 2 maths eng'!I$1,FALSE))</f>
        <v>72.658772870000007</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Chichester to Rural as a Region</v>
      </c>
      <c r="G33" s="56"/>
      <c r="H33" s="57"/>
      <c r="I33" s="19">
        <f>(I30-I31)</f>
        <v>-2.7438917690109861</v>
      </c>
      <c r="J33" s="19">
        <f>(J30-J31)</f>
        <v>1.387590267472504</v>
      </c>
      <c r="K33" s="19">
        <f t="shared" ref="K33:M33" si="6">(K30-K31)</f>
        <v>-3.6705618818181591</v>
      </c>
      <c r="L33" s="19">
        <f t="shared" si="6"/>
        <v>-0.54637190522726087</v>
      </c>
      <c r="M33" s="19">
        <f t="shared" si="6"/>
        <v>-1.6307062739285385</v>
      </c>
      <c r="N33" s="42"/>
      <c r="O33" s="29"/>
      <c r="P33" s="29"/>
      <c r="Q33" s="29"/>
      <c r="R33" s="29"/>
      <c r="S33" s="29"/>
      <c r="T33" s="29"/>
    </row>
    <row r="34" spans="1:23" ht="51" customHeight="1" x14ac:dyDescent="0.3">
      <c r="B34" s="14"/>
      <c r="C34" s="14"/>
      <c r="D34" s="14"/>
      <c r="F34" s="44" t="str">
        <f>"% Gap - "&amp;F30&amp;" to England"</f>
        <v>% Gap - Chichester to England</v>
      </c>
      <c r="G34" s="45"/>
      <c r="H34" s="46"/>
      <c r="I34" s="19">
        <f>(I30-I32)</f>
        <v>-0.99576533999999128</v>
      </c>
      <c r="J34" s="19">
        <f>(J30-J32)</f>
        <v>3.6175666799999959</v>
      </c>
      <c r="K34" s="19">
        <f t="shared" ref="K34:M34" si="7">(K30-K32)</f>
        <v>-1.7292217399999998</v>
      </c>
      <c r="L34" s="19">
        <f t="shared" si="7"/>
        <v>1.8727539300000018</v>
      </c>
      <c r="M34" s="19">
        <f t="shared" si="7"/>
        <v>-0.3410516299999955</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West Sussex</v>
      </c>
      <c r="G39" s="10"/>
      <c r="H39" s="11"/>
      <c r="I39" s="12">
        <f>IF(VLOOKUP($F39,ofsted!$B$10:$AR$468,ofsted!AG$1,FALSE)=0,"",VLOOKUP($F39,ofsted!$B$10:$AR$468,ofsted!AG$1,FALSE))</f>
        <v>83</v>
      </c>
      <c r="J39" s="13">
        <f>IF(VLOOKUP($F39,ofsted!$B$10:$AR$468,ofsted!AH$1,FALSE)=0,"",VLOOKUP($F39,ofsted!$B$10:$AR$468,ofsted!AH$1,FALSE))</f>
        <v>82.105263157894726</v>
      </c>
      <c r="K39" s="13">
        <f>IF(VLOOKUP($F39,ofsted!$B$10:$AR$468,ofsted!AI$1,FALSE)=0,"",VLOOKUP($F39,ofsted!$B$10:$AR$468,ofsted!AI$1,FALSE))</f>
        <v>83.859649122807028</v>
      </c>
      <c r="L39" s="13">
        <f>IF(VLOOKUP($F39,ofsted!$B$10:$AR$468,ofsted!AJ$1,FALSE)=0,"",VLOOKUP($F39,ofsted!$B$10:$AR$468,ofsted!AJ$1,FALSE))</f>
        <v>82.456140350877192</v>
      </c>
      <c r="M39" s="13">
        <f>IF(VLOOKUP($F39,ofsted!$B$10:$AR$468,ofsted!AK$1,FALSE)=0,"",VLOOKUP($F39,ofsted!$B$10:$AR$468,ofsted!AK$1,FALSE))</f>
        <v>84.615384615384613</v>
      </c>
      <c r="N39" s="13">
        <f>IF(VLOOKUP($F39,ofsted!$B$10:$AR$468,ofsted!AL$1,FALSE)=0,"",VLOOKUP($F39,ofsted!$B$10:$AR$468,ofsted!AL$1,FALSE))</f>
        <v>86.71328671328672</v>
      </c>
      <c r="O39" s="13">
        <f>IF(VLOOKUP($F39,ofsted!$B$10:$AR$468,ofsted!AM$1,FALSE)=0,"",VLOOKUP($F39,ofsted!$B$10:$AR$468,ofsted!AM$1,FALSE))</f>
        <v>86.71328671328672</v>
      </c>
      <c r="P39" s="13">
        <f>IF(VLOOKUP($F39,ofsted!$B$10:$AR$468,ofsted!AN$1,FALSE)=0,"",VLOOKUP($F39,ofsted!$B$10:$AR$468,ofsted!AN$1,FALSE))</f>
        <v>86.71328671328672</v>
      </c>
      <c r="Q39" s="13"/>
      <c r="R39" s="13">
        <f>IF(VLOOKUP($F39,ofsted!$B$10:$AR$468,ofsted!AO$1,FALSE)=0,"",VLOOKUP($F39,ofsted!$B$10:$AR$468,ofsted!AO$1,FALSE))</f>
        <v>86.71328671328672</v>
      </c>
      <c r="S39" s="13">
        <f>IF(VLOOKUP($F39,ofsted!$B$10:$AR$468,ofsted!AP$1,FALSE)=0,"",VLOOKUP($F39,ofsted!$B$10:$AR$468,ofsted!AP$1,FALSE))</f>
        <v>86.71328671328672</v>
      </c>
      <c r="T39" s="13">
        <f>IF(VLOOKUP($F39,ofsted!$B$10:$AR$468,ofsted!AQ$1,FALSE)=0,"",VLOOKUP($F39,ofsted!$B$10:$AR$468,ofsted!AQ$1,FALSE))</f>
        <v>86.71328671328672</v>
      </c>
      <c r="U39" s="13"/>
      <c r="V39" s="13">
        <f>IF(VLOOKUP($F39,ofsted!$B$10:$AR$468,ofsted!AR$1,FALSE)=0,"",VLOOKUP($F39,ofsted!$B$10:$AR$468,ofsted!AR$1,FALSE))</f>
        <v>87.76223776223776</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West Sussex to Rural as a Region</v>
      </c>
      <c r="G42" s="56"/>
      <c r="H42" s="57"/>
      <c r="I42" s="19">
        <f>(I39-I40)</f>
        <v>-1.904853538593116</v>
      </c>
      <c r="J42" s="19">
        <f>(J39-J40)</f>
        <v>-2.4017790956263951</v>
      </c>
      <c r="K42" s="19">
        <f t="shared" ref="K42:P42" si="9">(K39-K40)</f>
        <v>-0.44317380277038865</v>
      </c>
      <c r="L42" s="19">
        <f t="shared" si="9"/>
        <v>-1.1907172805892401</v>
      </c>
      <c r="M42" s="19">
        <f t="shared" si="9"/>
        <v>0.30585062650047234</v>
      </c>
      <c r="N42" s="19">
        <f t="shared" si="9"/>
        <v>2.4058578971873885</v>
      </c>
      <c r="O42" s="19">
        <f t="shared" si="9"/>
        <v>2.4520447432653043</v>
      </c>
      <c r="P42" s="19">
        <f t="shared" si="9"/>
        <v>2.6730125059173986</v>
      </c>
      <c r="Q42" s="19"/>
      <c r="R42" s="19">
        <f t="shared" ref="R42:T42" si="10">(R39-R40)</f>
        <v>2.5999333427414228</v>
      </c>
      <c r="S42" s="19">
        <f t="shared" si="10"/>
        <v>2.5310387012514752</v>
      </c>
      <c r="T42" s="19">
        <f t="shared" si="10"/>
        <v>2.1674408243499954</v>
      </c>
      <c r="U42" s="19"/>
      <c r="V42" s="19">
        <f t="shared" ref="V42" si="11">(V39-V40)</f>
        <v>1.9435871391178665</v>
      </c>
    </row>
    <row r="43" spans="1:23" ht="51" customHeight="1" x14ac:dyDescent="0.3">
      <c r="B43" s="14"/>
      <c r="C43" s="14"/>
      <c r="D43" s="14"/>
      <c r="F43" s="44" t="str">
        <f>"% Gap - "&amp;F39&amp;" to England"</f>
        <v>% Gap - West Sussex to England</v>
      </c>
      <c r="G43" s="45"/>
      <c r="H43" s="46"/>
      <c r="I43" s="19">
        <f>(I39-I41)</f>
        <v>-3</v>
      </c>
      <c r="J43" s="19">
        <f>(J39-J41)</f>
        <v>-3.8947368421052744</v>
      </c>
      <c r="K43" s="19">
        <f t="shared" ref="K43:P43" si="12">(K39-K41)</f>
        <v>-1.6524585829320699</v>
      </c>
      <c r="L43" s="19">
        <f t="shared" si="12"/>
        <v>-2.905111374847607</v>
      </c>
      <c r="M43" s="19">
        <f t="shared" si="12"/>
        <v>-0.56792648448197269</v>
      </c>
      <c r="N43" s="19">
        <f t="shared" si="12"/>
        <v>0.71466254451809164</v>
      </c>
      <c r="O43" s="19">
        <f t="shared" si="12"/>
        <v>0.51541789094609669</v>
      </c>
      <c r="P43" s="19">
        <f t="shared" si="12"/>
        <v>0.338378557518908</v>
      </c>
      <c r="Q43" s="19"/>
      <c r="R43" s="19">
        <f t="shared" ref="R43:T43" si="13">(R39-R41)</f>
        <v>0.43435605484103235</v>
      </c>
      <c r="S43" s="19">
        <f t="shared" si="13"/>
        <v>0.2697219922408749</v>
      </c>
      <c r="T43" s="19">
        <f t="shared" si="13"/>
        <v>-0.21216623955086789</v>
      </c>
      <c r="U43" s="19"/>
      <c r="V43" s="19">
        <f t="shared" ref="V43" si="14">(V39-V41)</f>
        <v>-0.31601310082322698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West Sussex</v>
      </c>
      <c r="G48" s="10"/>
      <c r="H48" s="11"/>
      <c r="I48" s="12">
        <f>IF(VLOOKUP($F48,absentees!$B$10:$Q$468,absentees!O$1,FALSE)=0,"",VLOOKUP($F48,absentees!$B$10:$Q$468,absentees!O$1,FALSE))</f>
        <v>11.793519999999999</v>
      </c>
      <c r="J48" s="13">
        <f>IF(VLOOKUP($F48,absentees!$B$10:$Q$468,absentees!P$1,FALSE)=0,"",VLOOKUP($F48,absentees!$B$10:$Q$468,absentees!P$1,FALSE))</f>
        <v>11.027570000000001</v>
      </c>
      <c r="K48" s="13">
        <f>IF(VLOOKUP($F48,absentees!$B$10:$Q$468,absentees!Q$1,FALSE)=0,"",VLOOKUP($F48,absentees!$B$10:$Q$468,absentees!Q$1,FALSE))</f>
        <v>23.11055</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West Sussex to Rural as a Region</v>
      </c>
      <c r="G51" s="56"/>
      <c r="H51" s="57"/>
      <c r="I51" s="19">
        <f>(I48-I49)</f>
        <v>-1.4701195073550934</v>
      </c>
      <c r="J51" s="19">
        <f>(J48-J49)</f>
        <v>-1.1413274105010025</v>
      </c>
      <c r="K51" s="19">
        <f>(K48-K49)</f>
        <v>-3.2109332436633657</v>
      </c>
      <c r="L51" s="42"/>
      <c r="M51" s="29"/>
      <c r="N51" s="29"/>
      <c r="O51" s="29"/>
      <c r="P51" s="29"/>
      <c r="Q51" s="29"/>
      <c r="R51" s="29"/>
      <c r="S51" s="29"/>
      <c r="T51" s="29"/>
    </row>
    <row r="52" spans="1:20" ht="51" customHeight="1" x14ac:dyDescent="0.3">
      <c r="B52" s="14"/>
      <c r="C52" s="14"/>
      <c r="D52" s="14"/>
      <c r="F52" s="44" t="str">
        <f>"% Gap - "&amp;F48&amp;" to England"</f>
        <v>% Gap - West Sussex to England</v>
      </c>
      <c r="G52" s="45"/>
      <c r="H52" s="46"/>
      <c r="I52" s="19">
        <f>(I48-I50)</f>
        <v>-1.3426200000000001</v>
      </c>
      <c r="J52" s="19">
        <f>(J48-J50)</f>
        <v>-1.951179999999999</v>
      </c>
      <c r="K52" s="19">
        <f>(K48-K50)</f>
        <v>-0.35893000000000086</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West Sussex</v>
      </c>
      <c r="G57" s="10"/>
      <c r="H57" s="11"/>
      <c r="I57" s="12">
        <f>IF(VLOOKUP($F57,'absentees FSM'!$B$10:$Q$468,'absentees FSM'!O$1,FALSE)=0,"",VLOOKUP($F57,'absentees FSM'!$B$10:$Q$468,'absentees FSM'!O$1,FALSE))</f>
        <v>27.559290000000001</v>
      </c>
      <c r="J57" s="13">
        <f>IF(VLOOKUP($F57,'absentees FSM'!$B$10:$Q$468,'absentees FSM'!P$1,FALSE)=0,"",VLOOKUP($F57,'absentees FSM'!$B$10:$Q$468,'absentees FSM'!P$1,FALSE))</f>
        <v>25.982859999999999</v>
      </c>
      <c r="K57" s="13">
        <f>IF(VLOOKUP($F57,'absentees FSM'!$B$10:$Q$468,'absentees FSM'!Q$1,FALSE)=0,"",VLOOKUP($F57,'absentees FSM'!$B$10:$Q$468,'absentees FSM'!Q$1,FALSE))</f>
        <v>37.846170000000001</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West Sussex to Rural as a Region</v>
      </c>
      <c r="G60" s="56"/>
      <c r="H60" s="57"/>
      <c r="I60" s="19">
        <f>(I57-I58)</f>
        <v>2.3080972863958387</v>
      </c>
      <c r="J60" s="19">
        <f>(J57-J58)</f>
        <v>1.6820800814002439</v>
      </c>
      <c r="K60" s="19">
        <f>(K57-K58)</f>
        <v>-0.44741131618256702</v>
      </c>
      <c r="L60" s="42"/>
      <c r="M60" s="29"/>
      <c r="N60" s="29"/>
      <c r="O60" s="29"/>
      <c r="P60" s="29"/>
      <c r="Q60" s="29"/>
      <c r="R60" s="29"/>
      <c r="S60" s="29"/>
      <c r="T60" s="29"/>
    </row>
    <row r="61" spans="1:20" ht="51" customHeight="1" x14ac:dyDescent="0.3">
      <c r="B61" s="14"/>
      <c r="C61" s="14"/>
      <c r="D61" s="14"/>
      <c r="F61" s="44" t="str">
        <f>"% Gap - "&amp;F57&amp;" to England"</f>
        <v>% Gap - West Sussex to England</v>
      </c>
      <c r="G61" s="45"/>
      <c r="H61" s="46"/>
      <c r="I61" s="19">
        <f>(I57-I59)</f>
        <v>3.7926400000000022</v>
      </c>
      <c r="J61" s="19">
        <f>(J57-J59)</f>
        <v>1.9257899999999992</v>
      </c>
      <c r="K61" s="19">
        <f>(K57-K59)</f>
        <v>4.2436500000000024</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sOQU52jUN031UJhNm5sIDkYmQFtnY4YlUsj7sXL7E9C9hjz5QxITeNrJIT2wZsRlBec+OaC2cAKCKxPlfmaKdA==" saltValue="hNwcfbS4kVAtKxgfFaWg+g=="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2023-01-18T12:31:29Z</dcterms:modified>
</cp:coreProperties>
</file>