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5E510ED5-AEFB-4A9E-9600-6730C502F0E4}" xr6:coauthVersionLast="47" xr6:coauthVersionMax="47" xr10:uidLastSave="{06AB24F0-C827-4A4A-AD44-25AEC0D2AFE3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<sst xmlns="http://schemas.openxmlformats.org/spreadsheetml/2006/main" count="9432" uniqueCount="1374">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</sst>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41.3</c:v>
                </c:pt>
                <c:pt idx="1">
                  <c:v>64.2</c:v>
                </c:pt>
                <c:pt idx="2">
                  <c:v>73.2</c:v>
                </c:pt>
                <c:pt idx="3">
                  <c:v>74.599999999999994</c:v>
                </c:pt>
                <c:pt idx="4">
                  <c:v>75.8</c:v>
                </c:pt>
                <c:pt idx="5">
                  <c:v>75.599999999999994</c:v>
                </c:pt>
                <c:pt idx="6">
                  <c:v>75.5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52</c:v>
                </c:pt>
                <c:pt idx="1">
                  <c:v>57</c:v>
                </c:pt>
                <c:pt idx="2">
                  <c:v>64</c:v>
                </c:pt>
                <c:pt idx="3">
                  <c:v>63</c:v>
                </c:pt>
                <c:pt idx="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88</c:v>
                </c:pt>
                <c:pt idx="1">
                  <c:v>88.020833333333329</c:v>
                </c:pt>
                <c:pt idx="2">
                  <c:v>88.94736842105263</c:v>
                </c:pt>
                <c:pt idx="3">
                  <c:v>89.473684210526315</c:v>
                </c:pt>
                <c:pt idx="4">
                  <c:v>91.623036649214654</c:v>
                </c:pt>
                <c:pt idx="5">
                  <c:v>93.650793650793645</c:v>
                </c:pt>
                <c:pt idx="6">
                  <c:v>93.121693121693113</c:v>
                </c:pt>
                <c:pt idx="7">
                  <c:v>92.063492063492063</c:v>
                </c:pt>
                <c:pt idx="9">
                  <c:v>92.553191489361708</c:v>
                </c:pt>
                <c:pt idx="10">
                  <c:v>92.553191489361708</c:v>
                </c:pt>
                <c:pt idx="11">
                  <c:v>91.489361702127653</c:v>
                </c:pt>
                <c:pt idx="13">
                  <c:v>89.417989417989418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14.425050000000001</c:v>
                </c:pt>
                <c:pt idx="1">
                  <c:v>15.195959999999999</c:v>
                </c:pt>
                <c:pt idx="2">
                  <c:v>23.767530000000001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East Sussex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27.7865</c:v>
                </c:pt>
                <c:pt idx="1">
                  <c:v>28.591170000000002</c:v>
                </c:pt>
                <c:pt idx="2">
                  <c:v>36.44473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Lewes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75.173095939999996</c:v>
                </c:pt>
                <c:pt idx="1">
                  <c:v>70.655270659999999</c:v>
                </c:pt>
                <c:pt idx="2">
                  <c:v>71.45688801</c:v>
                </c:pt>
                <c:pt idx="3">
                  <c:v>70.611439840000003</c:v>
                </c:pt>
                <c:pt idx="4">
                  <c:v>73.705179279999996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East Sussex moved from being below the rural and England situations in 2012/13 to being above both in 2013/14 where it remained for the period considered here.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388620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0345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East Sussex was consistently below the England position and was generally above or in line with the rural situation over the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East Sussex was consistently above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East Sussex moved from being above both the rural and England situations in 2019/20 and 2020/21 to below rural and in line with England in 2021/22.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East Sussex moved from being above both the rural and England situations in 2019/20 and 2020/21 to below rural but</a:t>
          </a:r>
          <a:r>
            <a:rPr lang="en-GB" sz="1200" baseline="0">
              <a:effectLst/>
              <a:latin typeface="Avenir Next LT Pro" panose="020B0504020202020204" pitchFamily="34" charset="0"/>
            </a:rPr>
            <a:t> still above</a:t>
          </a:r>
          <a:r>
            <a:rPr lang="en-GB" sz="1200">
              <a:effectLst/>
              <a:latin typeface="Avenir Next LT Pro" panose="020B0504020202020204" pitchFamily="34" charset="0"/>
            </a:rPr>
            <a:t> England in 2021/22.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Lewes fluctuated over the period moving it from being above both the rural and England situations to below, before then rising again.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156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53" t="s">
        <v>1328</v>
      </c>
      <c r="G11" s="53"/>
      <c r="H11" s="54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East Sussex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41.3</v>
      </c>
      <c r="J12" s="13">
        <f>IF(VLOOKUP($F12,'early learning goals'!$B$10:$AC$468,'early learning goals'!X$1,FALSE)=0,"",VLOOKUP($F12,'early learning goals'!$B$10:$AC$468,'early learning goals'!X$1,FALSE))</f>
        <v>64.2</v>
      </c>
      <c r="K12" s="13">
        <f>IF(VLOOKUP($F12,'early learning goals'!$B$10:$AC$468,'early learning goals'!Y$1,FALSE)=0,"",VLOOKUP($F12,'early learning goals'!$B$10:$AC$468,'early learning goals'!Y$1,FALSE))</f>
        <v>73.2</v>
      </c>
      <c r="L12" s="13">
        <f>IF(VLOOKUP($F12,'early learning goals'!$B$10:$AC$468,'early learning goals'!Z$1,FALSE)=0,"",VLOOKUP($F12,'early learning goals'!$B$10:$AC$468,'early learning goals'!Z$1,FALSE))</f>
        <v>74.599999999999994</v>
      </c>
      <c r="M12" s="13">
        <f>IF(VLOOKUP($F12,'early learning goals'!$B$10:$AC$468,'early learning goals'!AA$1,FALSE)=0,"",VLOOKUP($F12,'early learning goals'!$B$10:$AC$468,'early learning goals'!AA$1,FALSE))</f>
        <v>75.8</v>
      </c>
      <c r="N12" s="13">
        <f>IF(VLOOKUP($F12,'early learning goals'!$B$10:$AC$468,'early learning goals'!AB$1,FALSE)=0,"",VLOOKUP($F12,'early learning goals'!$B$10:$AC$468,'early learning goals'!AB$1,FALSE))</f>
        <v>75.599999999999994</v>
      </c>
      <c r="O12" s="13">
        <f>IF(VLOOKUP($F12,'early learning goals'!$B$10:$AC$468,'early learning goals'!AC$1,FALSE)=0,"",VLOOKUP($F12,'early learning goals'!$B$10:$AC$468,'early learning goals'!AC$1,FALSE))</f>
        <v>75.5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4" t="s">
        <v>2</v>
      </c>
      <c r="G13" s="45"/>
      <c r="H13" s="46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47" t="s">
        <v>3</v>
      </c>
      <c r="G14" s="48"/>
      <c r="H14" s="49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East Sussex to Rural as a Region</v>
      </c>
      <c r="G15" s="56"/>
      <c r="H15" s="57"/>
      <c r="I15" s="19">
        <f>(I12-I13)</f>
        <v>-8.0080511487032666</v>
      </c>
      <c r="J15" s="19">
        <f>(J12-J13)</f>
        <v>5.0250229337436778</v>
      </c>
      <c r="K15" s="19">
        <f t="shared" ref="K15:O15" si="0">(K12-K13)</f>
        <v>8.5271191039107066</v>
      </c>
      <c r="L15" s="19">
        <f t="shared" si="0"/>
        <v>6.5855364507806087</v>
      </c>
      <c r="M15" s="19">
        <f t="shared" si="0"/>
        <v>6.3868925445215723</v>
      </c>
      <c r="N15" s="19">
        <f t="shared" si="0"/>
        <v>5.2238487639360045</v>
      </c>
      <c r="O15" s="19">
        <f t="shared" si="0"/>
        <v>4.4193060639821766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50" t="str">
        <f>"% Gap - "&amp;F12&amp;" to England"</f>
        <v>% Gap - East Sussex to England</v>
      </c>
      <c r="G16" s="51"/>
      <c r="H16" s="52"/>
      <c r="I16" s="19">
        <f>(I12-I14)</f>
        <v>-7.6000000000000014</v>
      </c>
      <c r="J16" s="19">
        <f>(J12-J14)</f>
        <v>6.2000000000000028</v>
      </c>
      <c r="K16" s="19">
        <f t="shared" ref="K16:O16" si="1">(K12-K14)</f>
        <v>9.1000000000000085</v>
      </c>
      <c r="L16" s="19">
        <f t="shared" si="1"/>
        <v>7.2999999999999972</v>
      </c>
      <c r="M16" s="19">
        <f t="shared" si="1"/>
        <v>6.7999999999999972</v>
      </c>
      <c r="N16" s="19">
        <f t="shared" si="1"/>
        <v>5.3999999999999915</v>
      </c>
      <c r="O16" s="19">
        <f t="shared" si="1"/>
        <v>4.7999999999999972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50" t="s">
        <v>4</v>
      </c>
      <c r="G17" s="51"/>
      <c r="H17" s="52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53" t="s">
        <v>1333</v>
      </c>
      <c r="G20" s="53"/>
      <c r="H20" s="54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East Sussex</v>
      </c>
      <c r="G21" s="10"/>
      <c r="H21" s="11"/>
      <c r="I21" s="12">
        <f>IF(VLOOKUP($F21,'key stage 2'!$B$10:$L$468,'key stage 2'!E$1,FALSE)=0,"",VLOOKUP($F21,'key stage 2'!$B$10:$L$468,'key stage 2'!E$1,FALSE))</f>
        <v>52</v>
      </c>
      <c r="J21" s="13">
        <f>IF(VLOOKUP($F21,'key stage 2'!$B$10:$L$468,'key stage 2'!F$1,FALSE)=0,"",VLOOKUP($F21,'key stage 2'!$B$10:$L$468,'key stage 2'!F$1,FALSE))</f>
        <v>57</v>
      </c>
      <c r="K21" s="13">
        <f>IF(VLOOKUP($F21,'key stage 2'!$B$10:$L$468,'key stage 2'!G$1,FALSE)=0,"",VLOOKUP($F21,'key stage 2'!$B$10:$L$468,'key stage 2'!G$1,FALSE))</f>
        <v>64</v>
      </c>
      <c r="L21" s="13">
        <f>IF(VLOOKUP($F21,'key stage 2'!$B$10:$L$468,'key stage 2'!H$1,FALSE)=0,"",VLOOKUP($F21,'key stage 2'!$B$10:$L$468,'key stage 2'!H$1,FALSE))</f>
        <v>63</v>
      </c>
      <c r="M21" s="13"/>
      <c r="N21" s="13"/>
      <c r="O21" s="35">
        <f>IF(VLOOKUP($F21,'key stage 2'!$B$10:$L$468,'key stage 2'!K$1,FALSE)=0,"",VLOOKUP($F21,'key stage 2'!$B$10:$L$468,'key stage 2'!K$1,FALSE))</f>
        <v>55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4" t="s">
        <v>2</v>
      </c>
      <c r="G22" s="45"/>
      <c r="H22" s="46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47" t="s">
        <v>3</v>
      </c>
      <c r="G23" s="48"/>
      <c r="H23" s="49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East Sussex to Rural as a Region</v>
      </c>
      <c r="G24" s="56"/>
      <c r="H24" s="57"/>
      <c r="I24" s="19">
        <f>(I21-I22)</f>
        <v>2.6190476190476204</v>
      </c>
      <c r="J24" s="19">
        <f>(J21-J22)</f>
        <v>0.1428571428571459</v>
      </c>
      <c r="K24" s="19">
        <f t="shared" ref="K24:O24" si="3">(K21-K22)</f>
        <v>4.4285714285714306</v>
      </c>
      <c r="L24" s="19">
        <f t="shared" si="3"/>
        <v>-0.39999999999999858</v>
      </c>
      <c r="M24" s="19"/>
      <c r="N24" s="19"/>
      <c r="O24" s="19">
        <f t="shared" si="3"/>
        <v>4.9999999999997158E-2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50" t="str">
        <f>"% Gap - "&amp;F21&amp;" to England"</f>
        <v>% Gap - East Sussex to England</v>
      </c>
      <c r="G25" s="51"/>
      <c r="H25" s="52"/>
      <c r="I25" s="19">
        <f>(I21-I23)</f>
        <v>-2</v>
      </c>
      <c r="J25" s="19">
        <f>(J21-J23)</f>
        <v>-5</v>
      </c>
      <c r="K25" s="19">
        <f t="shared" ref="K25:O25" si="4">(K21-K23)</f>
        <v>-1</v>
      </c>
      <c r="L25" s="19">
        <f t="shared" si="4"/>
        <v>-2</v>
      </c>
      <c r="M25" s="19"/>
      <c r="N25" s="19"/>
      <c r="O25" s="19">
        <f t="shared" si="4"/>
        <v>-3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50" t="s">
        <v>4</v>
      </c>
      <c r="G26" s="51"/>
      <c r="H26" s="52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53" t="s">
        <v>1360</v>
      </c>
      <c r="G29" s="53"/>
      <c r="H29" s="54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Lewes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75.173095939999996</v>
      </c>
      <c r="J30" s="13">
        <f>IF(VLOOKUP($F30,'level 2 maths eng'!$B$10:$L$468,'level 2 maths eng'!F$1,FALSE)=0,"",VLOOKUP($F30,'level 2 maths eng'!$B$10:$L$468,'level 2 maths eng'!F$1,FALSE))</f>
        <v>70.655270659999999</v>
      </c>
      <c r="K30" s="13">
        <f>IF(VLOOKUP($F30,'level 2 maths eng'!$B$10:$L$468,'level 2 maths eng'!G$1,FALSE)=0,"",VLOOKUP($F30,'level 2 maths eng'!$B$10:$L$468,'level 2 maths eng'!G$1,FALSE))</f>
        <v>71.45688801</v>
      </c>
      <c r="L30" s="13">
        <f>IF(VLOOKUP($F30,'level 2 maths eng'!$B$10:$L$468,'level 2 maths eng'!H$1,FALSE)=0,"",VLOOKUP($F30,'level 2 maths eng'!$B$10:$L$468,'level 2 maths eng'!H$1,FALSE))</f>
        <v>70.611439840000003</v>
      </c>
      <c r="M30" s="35">
        <f>IF(VLOOKUP($F30,'level 2 maths eng'!$B$10:$L$468,'level 2 maths eng'!I$1,FALSE)=0,"",VLOOKUP($F30,'level 2 maths eng'!$B$10:$L$468,'level 2 maths eng'!I$1,FALSE))</f>
        <v>73.705179279999996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4" t="s">
        <v>2</v>
      </c>
      <c r="G31" s="45"/>
      <c r="H31" s="46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47" t="s">
        <v>3</v>
      </c>
      <c r="G32" s="48"/>
      <c r="H32" s="49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Lewes to Rural as a Region</v>
      </c>
      <c r="G33" s="56"/>
      <c r="H33" s="57"/>
      <c r="I33" s="19">
        <f>(I30-I31)</f>
        <v>1.9141064809890054</v>
      </c>
      <c r="J33" s="19">
        <f>(J30-J31)</f>
        <v>-2.5449179325274969</v>
      </c>
      <c r="K33" s="19">
        <f t="shared" ref="K33:M33" si="6">(K30-K31)</f>
        <v>-1.8103646718181636</v>
      </c>
      <c r="L33" s="19">
        <f t="shared" si="6"/>
        <v>-2.6622047952272538</v>
      </c>
      <c r="M33" s="19">
        <f t="shared" si="6"/>
        <v>-0.58429986392854971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50" t="str">
        <f>"% Gap - "&amp;F30&amp;" to England"</f>
        <v>% Gap - Lewes to England</v>
      </c>
      <c r="G34" s="51"/>
      <c r="H34" s="52"/>
      <c r="I34" s="19">
        <f>(I30-I32)</f>
        <v>3.6622329100000002</v>
      </c>
      <c r="J34" s="19">
        <f>(J30-J32)</f>
        <v>-0.31494152000000497</v>
      </c>
      <c r="K34" s="19">
        <f t="shared" ref="K34:M34" si="7">(K30-K32)</f>
        <v>0.13097546999999565</v>
      </c>
      <c r="L34" s="19">
        <f t="shared" si="7"/>
        <v>-0.24307895999999118</v>
      </c>
      <c r="M34" s="19">
        <f t="shared" si="7"/>
        <v>0.7053547799999933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50" t="s">
        <v>4</v>
      </c>
      <c r="G35" s="51"/>
      <c r="H35" s="52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53" t="s">
        <v>1335</v>
      </c>
      <c r="G38" s="53"/>
      <c r="H38" s="54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East Sussex</v>
      </c>
      <c r="G39" s="10"/>
      <c r="H39" s="11"/>
      <c r="I39" s="12">
        <f>IF(VLOOKUP($F39,ofsted!$B$10:$AR$468,ofsted!AG$1,FALSE)=0,"",VLOOKUP($F39,ofsted!$B$10:$AR$468,ofsted!AG$1,FALSE))</f>
        <v>88</v>
      </c>
      <c r="J39" s="13">
        <f>IF(VLOOKUP($F39,ofsted!$B$10:$AR$468,ofsted!AH$1,FALSE)=0,"",VLOOKUP($F39,ofsted!$B$10:$AR$468,ofsted!AH$1,FALSE))</f>
        <v>88.020833333333329</v>
      </c>
      <c r="K39" s="13">
        <f>IF(VLOOKUP($F39,ofsted!$B$10:$AR$468,ofsted!AI$1,FALSE)=0,"",VLOOKUP($F39,ofsted!$B$10:$AR$468,ofsted!AI$1,FALSE))</f>
        <v>88.94736842105263</v>
      </c>
      <c r="L39" s="13">
        <f>IF(VLOOKUP($F39,ofsted!$B$10:$AR$468,ofsted!AJ$1,FALSE)=0,"",VLOOKUP($F39,ofsted!$B$10:$AR$468,ofsted!AJ$1,FALSE))</f>
        <v>89.473684210526315</v>
      </c>
      <c r="M39" s="13">
        <f>IF(VLOOKUP($F39,ofsted!$B$10:$AR$468,ofsted!AK$1,FALSE)=0,"",VLOOKUP($F39,ofsted!$B$10:$AR$468,ofsted!AK$1,FALSE))</f>
        <v>91.623036649214654</v>
      </c>
      <c r="N39" s="13">
        <f>IF(VLOOKUP($F39,ofsted!$B$10:$AR$468,ofsted!AL$1,FALSE)=0,"",VLOOKUP($F39,ofsted!$B$10:$AR$468,ofsted!AL$1,FALSE))</f>
        <v>93.650793650793645</v>
      </c>
      <c r="O39" s="13">
        <f>IF(VLOOKUP($F39,ofsted!$B$10:$AR$468,ofsted!AM$1,FALSE)=0,"",VLOOKUP($F39,ofsted!$B$10:$AR$468,ofsted!AM$1,FALSE))</f>
        <v>93.121693121693113</v>
      </c>
      <c r="P39" s="13">
        <f>IF(VLOOKUP($F39,ofsted!$B$10:$AR$468,ofsted!AN$1,FALSE)=0,"",VLOOKUP($F39,ofsted!$B$10:$AR$468,ofsted!AN$1,FALSE))</f>
        <v>92.063492063492063</v>
      </c>
      <c r="Q39" s="13"/>
      <c r="R39" s="13">
        <f>IF(VLOOKUP($F39,ofsted!$B$10:$AR$468,ofsted!AO$1,FALSE)=0,"",VLOOKUP($F39,ofsted!$B$10:$AR$468,ofsted!AO$1,FALSE))</f>
        <v>92.553191489361708</v>
      </c>
      <c r="S39" s="13">
        <f>IF(VLOOKUP($F39,ofsted!$B$10:$AR$468,ofsted!AP$1,FALSE)=0,"",VLOOKUP($F39,ofsted!$B$10:$AR$468,ofsted!AP$1,FALSE))</f>
        <v>92.553191489361708</v>
      </c>
      <c r="T39" s="13">
        <f>IF(VLOOKUP($F39,ofsted!$B$10:$AR$468,ofsted!AQ$1,FALSE)=0,"",VLOOKUP($F39,ofsted!$B$10:$AR$468,ofsted!AQ$1,FALSE))</f>
        <v>91.489361702127653</v>
      </c>
      <c r="U39" s="13"/>
      <c r="V39" s="13">
        <f>IF(VLOOKUP($F39,ofsted!$B$10:$AR$468,ofsted!AR$1,FALSE)=0,"",VLOOKUP($F39,ofsted!$B$10:$AR$468,ofsted!AR$1,FALSE))</f>
        <v>89.417989417989418</v>
      </c>
    </row>
    <row r="40" spans="1:23" ht="51" customHeight="1" x14ac:dyDescent="0.3">
      <c r="B40" s="14"/>
      <c r="C40" s="14"/>
      <c r="D40" s="14"/>
      <c r="F40" s="44" t="s">
        <v>2</v>
      </c>
      <c r="G40" s="45"/>
      <c r="H40" s="46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47" t="s">
        <v>3</v>
      </c>
      <c r="G41" s="48"/>
      <c r="H41" s="49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East Sussex to Rural as a Region</v>
      </c>
      <c r="G42" s="56"/>
      <c r="H42" s="57"/>
      <c r="I42" s="19">
        <f>(I39-I40)</f>
        <v>3.095146461406884</v>
      </c>
      <c r="J42" s="19">
        <f>(J39-J40)</f>
        <v>3.5137910798122078</v>
      </c>
      <c r="K42" s="19">
        <f t="shared" ref="K42:P42" si="9">(K39-K40)</f>
        <v>4.6445454954752137</v>
      </c>
      <c r="L42" s="19">
        <f t="shared" si="9"/>
        <v>5.8268265790598832</v>
      </c>
      <c r="M42" s="19">
        <f t="shared" si="9"/>
        <v>7.3135026603305135</v>
      </c>
      <c r="N42" s="19">
        <f t="shared" si="9"/>
        <v>9.343364834694313</v>
      </c>
      <c r="O42" s="19">
        <f t="shared" si="9"/>
        <v>8.8604511516716968</v>
      </c>
      <c r="P42" s="19">
        <f t="shared" si="9"/>
        <v>8.0232178561227414</v>
      </c>
      <c r="Q42" s="19"/>
      <c r="R42" s="19">
        <f t="shared" ref="R42:T42" si="10">(R39-R40)</f>
        <v>8.4398381188164109</v>
      </c>
      <c r="S42" s="19">
        <f t="shared" si="10"/>
        <v>8.3709434773264633</v>
      </c>
      <c r="T42" s="19">
        <f t="shared" si="10"/>
        <v>6.9435158131909276</v>
      </c>
      <c r="U42" s="19"/>
      <c r="V42" s="19">
        <f t="shared" ref="V42" si="11">(V39-V40)</f>
        <v>3.5993387948695243</v>
      </c>
    </row>
    <row r="43" spans="1:23" ht="51" customHeight="1" x14ac:dyDescent="0.3">
      <c r="B43" s="14"/>
      <c r="C43" s="14"/>
      <c r="D43" s="14"/>
      <c r="F43" s="50" t="str">
        <f>"% Gap - "&amp;F39&amp;" to England"</f>
        <v>% Gap - East Sussex to England</v>
      </c>
      <c r="G43" s="51"/>
      <c r="H43" s="52"/>
      <c r="I43" s="19">
        <f>(I39-I41)</f>
        <v>2</v>
      </c>
      <c r="J43" s="19">
        <f>(J39-J41)</f>
        <v>2.0208333333333286</v>
      </c>
      <c r="K43" s="19">
        <f t="shared" ref="K43:P43" si="12">(K39-K41)</f>
        <v>3.4352607153135324</v>
      </c>
      <c r="L43" s="19">
        <f t="shared" si="12"/>
        <v>4.1124324848015164</v>
      </c>
      <c r="M43" s="19">
        <f t="shared" si="12"/>
        <v>6.4397255493480685</v>
      </c>
      <c r="N43" s="19">
        <f t="shared" si="12"/>
        <v>7.6521694820250161</v>
      </c>
      <c r="O43" s="19">
        <f t="shared" si="12"/>
        <v>6.9238242993524892</v>
      </c>
      <c r="P43" s="19">
        <f t="shared" si="12"/>
        <v>5.6885839077242508</v>
      </c>
      <c r="Q43" s="19"/>
      <c r="R43" s="19">
        <f t="shared" ref="R43:T43" si="13">(R39-R41)</f>
        <v>6.2742608309160204</v>
      </c>
      <c r="S43" s="19">
        <f t="shared" si="13"/>
        <v>6.1096267683158629</v>
      </c>
      <c r="T43" s="19">
        <f t="shared" si="13"/>
        <v>4.5639087492900643</v>
      </c>
      <c r="U43" s="19"/>
      <c r="V43" s="19">
        <f t="shared" ref="V43" si="14">(V39-V41)</f>
        <v>1.3397385549284309</v>
      </c>
    </row>
    <row r="44" spans="1:23" ht="51" customHeight="1" x14ac:dyDescent="0.3">
      <c r="B44" s="14"/>
      <c r="C44" s="14"/>
      <c r="D44" s="14"/>
      <c r="F44" s="50" t="s">
        <v>4</v>
      </c>
      <c r="G44" s="51"/>
      <c r="H44" s="52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53" t="s">
        <v>1355</v>
      </c>
      <c r="G47" s="53"/>
      <c r="H47" s="54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East Sussex</v>
      </c>
      <c r="G48" s="10"/>
      <c r="H48" s="11"/>
      <c r="I48" s="12">
        <f>IF(VLOOKUP($F48,absentees!$B$10:$Q$468,absentees!O$1,FALSE)=0,"",VLOOKUP($F48,absentees!$B$10:$Q$468,absentees!O$1,FALSE))</f>
        <v>14.425050000000001</v>
      </c>
      <c r="J48" s="13">
        <f>IF(VLOOKUP($F48,absentees!$B$10:$Q$468,absentees!P$1,FALSE)=0,"",VLOOKUP($F48,absentees!$B$10:$Q$468,absentees!P$1,FALSE))</f>
        <v>15.195959999999999</v>
      </c>
      <c r="K48" s="13">
        <f>IF(VLOOKUP($F48,absentees!$B$10:$Q$468,absentees!Q$1,FALSE)=0,"",VLOOKUP($F48,absentees!$B$10:$Q$468,absentees!Q$1,FALSE))</f>
        <v>23.767530000000001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4" t="s">
        <v>2</v>
      </c>
      <c r="G49" s="45"/>
      <c r="H49" s="46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47" t="s">
        <v>3</v>
      </c>
      <c r="G50" s="48"/>
      <c r="H50" s="49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East Sussex to Rural as a Region</v>
      </c>
      <c r="G51" s="56"/>
      <c r="H51" s="57"/>
      <c r="I51" s="19">
        <f>(I48-I49)</f>
        <v>1.161410492644908</v>
      </c>
      <c r="J51" s="19">
        <f>(J48-J49)</f>
        <v>3.0270625894989962</v>
      </c>
      <c r="K51" s="19">
        <f>(K48-K49)</f>
        <v>-2.553953243663365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50" t="str">
        <f>"% Gap - "&amp;F48&amp;" to England"</f>
        <v>% Gap - East Sussex to England</v>
      </c>
      <c r="G52" s="51"/>
      <c r="H52" s="52"/>
      <c r="I52" s="19">
        <f>(I48-I50)</f>
        <v>1.2889100000000013</v>
      </c>
      <c r="J52" s="19">
        <f>(J48-J50)</f>
        <v>2.2172099999999997</v>
      </c>
      <c r="K52" s="19">
        <f>(K48-K50)</f>
        <v>0.29804999999999993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50" t="s">
        <v>4</v>
      </c>
      <c r="G53" s="51"/>
      <c r="H53" s="52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53" t="s">
        <v>1359</v>
      </c>
      <c r="G56" s="53"/>
      <c r="H56" s="54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East Sussex</v>
      </c>
      <c r="G57" s="10"/>
      <c r="H57" s="11"/>
      <c r="I57" s="12">
        <f>IF(VLOOKUP($F57,'absentees FSM'!$B$10:$Q$468,'absentees FSM'!O$1,FALSE)=0,"",VLOOKUP($F57,'absentees FSM'!$B$10:$Q$468,'absentees FSM'!O$1,FALSE))</f>
        <v>27.7865</v>
      </c>
      <c r="J57" s="13">
        <f>IF(VLOOKUP($F57,'absentees FSM'!$B$10:$Q$468,'absentees FSM'!P$1,FALSE)=0,"",VLOOKUP($F57,'absentees FSM'!$B$10:$Q$468,'absentees FSM'!P$1,FALSE))</f>
        <v>28.591170000000002</v>
      </c>
      <c r="K57" s="13">
        <f>IF(VLOOKUP($F57,'absentees FSM'!$B$10:$Q$468,'absentees FSM'!Q$1,FALSE)=0,"",VLOOKUP($F57,'absentees FSM'!$B$10:$Q$468,'absentees FSM'!Q$1,FALSE))</f>
        <v>36.44473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4" t="s">
        <v>2</v>
      </c>
      <c r="G58" s="45"/>
      <c r="H58" s="46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47" t="s">
        <v>3</v>
      </c>
      <c r="G59" s="48"/>
      <c r="H59" s="49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East Sussex to Rural as a Region</v>
      </c>
      <c r="G60" s="56"/>
      <c r="H60" s="57"/>
      <c r="I60" s="19">
        <f>(I57-I58)</f>
        <v>2.5353072863958381</v>
      </c>
      <c r="J60" s="19">
        <f>(J57-J58)</f>
        <v>4.2903900814002469</v>
      </c>
      <c r="K60" s="19">
        <f>(K57-K58)</f>
        <v>-1.8488513161825679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50" t="str">
        <f>"% Gap - "&amp;F57&amp;" to England"</f>
        <v>% Gap - East Sussex to England</v>
      </c>
      <c r="G61" s="51"/>
      <c r="H61" s="52"/>
      <c r="I61" s="19">
        <f>(I57-I59)</f>
        <v>4.0198500000000017</v>
      </c>
      <c r="J61" s="19">
        <f>(J57-J59)</f>
        <v>4.5341000000000022</v>
      </c>
      <c r="K61" s="19">
        <f>(K57-K59)</f>
        <v>2.8422100000000015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50" t="s">
        <v>4</v>
      </c>
      <c r="G62" s="51"/>
      <c r="H62" s="52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olsc+ug0R9vQ6KXyACuTWbLKzmTVZhnKaO33+5rhPQT38XcdRx2+s3Vo+WFs9ZXVWILCF7WJ0cmCbaY5Or1P8g==" saltValue="3hLOZTX8NBddz8ZfSAZpjg==" spinCount="100000" sheet="1" objects="1" scenarios="1"/>
  <protectedRanges>
    <protectedRange sqref="B4" name="Range1"/>
  </protectedRanges>
  <mergeCells count="37"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  <mergeCell ref="F17:H17"/>
    <mergeCell ref="A1:C2"/>
    <mergeCell ref="F11:H11"/>
    <mergeCell ref="F13:H13"/>
    <mergeCell ref="F14:H14"/>
    <mergeCell ref="F15:H15"/>
    <mergeCell ref="F16:H16"/>
    <mergeCell ref="F20:H20"/>
    <mergeCell ref="F22:H22"/>
    <mergeCell ref="F23:H23"/>
    <mergeCell ref="F24:H24"/>
    <mergeCell ref="F25:H25"/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2023-01-23T11:27:12Z</dcterms:modified>
</cp:coreProperties>
</file>