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7" documentId="8_{4FEF4718-AA38-4ED9-94C0-C3476C64BA11}" xr6:coauthVersionLast="47" xr6:coauthVersionMax="47" xr10:uidLastSave="{83F4C07A-1DC5-4B4D-A38C-88DE65F3CCF6}"/>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M22" i="1" s="1"/>
  <c r="J475" i="9"/>
  <c r="N22" i="1" s="1"/>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M23" i="1"/>
  <c r="M26" i="1" s="1"/>
  <c r="N23" i="1"/>
  <c r="N26" i="1" s="1"/>
  <c r="O23" i="1"/>
  <c r="J23" i="1"/>
  <c r="I23" i="1"/>
  <c r="F43" i="1" l="1"/>
  <c r="F52" i="1"/>
  <c r="F51" i="1"/>
  <c r="J21" i="1"/>
  <c r="M21" i="1"/>
  <c r="I21" i="1"/>
  <c r="K21" i="1"/>
  <c r="F42" i="1"/>
  <c r="L21" i="1"/>
  <c r="N21" i="1"/>
  <c r="O21" i="1"/>
  <c r="F25" i="1"/>
  <c r="F24" i="1"/>
  <c r="I25" i="1" l="1"/>
  <c r="M24" i="1"/>
  <c r="M25" i="1"/>
  <c r="J25" i="1"/>
  <c r="O25" i="1"/>
  <c r="N24" i="1"/>
  <c r="N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<sst xmlns="http://schemas.openxmlformats.org/spreadsheetml/2006/main" count="9432" uniqueCount="1374">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</sst>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62.4</c:v>
                </c:pt>
                <c:pt idx="1">
                  <c:v>66.099999999999994</c:v>
                </c:pt>
                <c:pt idx="2">
                  <c:v>67.2</c:v>
                </c:pt>
                <c:pt idx="3">
                  <c:v>68.7</c:v>
                </c:pt>
                <c:pt idx="4">
                  <c:v>68.7</c:v>
                </c:pt>
                <c:pt idx="5">
                  <c:v>67.8</c:v>
                </c:pt>
                <c:pt idx="6">
                  <c:v>69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51</c:v>
                </c:pt>
                <c:pt idx="1">
                  <c:v>57</c:v>
                </c:pt>
                <c:pt idx="2">
                  <c:v>60</c:v>
                </c:pt>
                <c:pt idx="3">
                  <c:v>61</c:v>
                </c:pt>
                <c:pt idx="4">
                  <c:v>0</c:v>
                </c:pt>
                <c:pt idx="5">
                  <c:v>0</c:v>
                </c:pt>
                <c:pt idx="6">
                  <c:v>55</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4">
                  <c:v>0</c:v>
                </c:pt>
                <c:pt idx="5">
                  <c:v>0</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4">
                  <c:v>0</c:v>
                </c:pt>
                <c:pt idx="5">
                  <c:v>0</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86</c:v>
                </c:pt>
                <c:pt idx="1">
                  <c:v>84.166666666666657</c:v>
                </c:pt>
                <c:pt idx="2">
                  <c:v>83.565459610027858</c:v>
                </c:pt>
                <c:pt idx="3">
                  <c:v>82.172701949860723</c:v>
                </c:pt>
                <c:pt idx="4">
                  <c:v>83.611111111111114</c:v>
                </c:pt>
                <c:pt idx="5">
                  <c:v>83.055555555555557</c:v>
                </c:pt>
                <c:pt idx="6">
                  <c:v>83.055555555555557</c:v>
                </c:pt>
                <c:pt idx="7">
                  <c:v>83.055555555555557</c:v>
                </c:pt>
                <c:pt idx="9">
                  <c:v>83.008356545961007</c:v>
                </c:pt>
                <c:pt idx="10">
                  <c:v>83.286908077994426</c:v>
                </c:pt>
                <c:pt idx="11">
                  <c:v>83.286908077994426</c:v>
                </c:pt>
                <c:pt idx="13">
                  <c:v>82.172701949860723</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14.35942</c:v>
                </c:pt>
                <c:pt idx="1">
                  <c:v>12.989089999999999</c:v>
                </c:pt>
                <c:pt idx="2">
                  <c:v>27.111509999999999</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Lincolnshire</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25.20448</c:v>
                </c:pt>
                <c:pt idx="1">
                  <c:v>23.138809999999999</c:v>
                </c:pt>
                <c:pt idx="2">
                  <c:v>37.875480000000003</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Lincolnshire</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71.000721670000004</c:v>
                </c:pt>
                <c:pt idx="1">
                  <c:v>69.823708210000007</c:v>
                </c:pt>
                <c:pt idx="2">
                  <c:v>71.645954860000003</c:v>
                </c:pt>
                <c:pt idx="3">
                  <c:v>71.7371263</c:v>
                </c:pt>
                <c:pt idx="4">
                  <c:v>73.470780989999994</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14</xdr:row>
      <xdr:rowOff>68580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964180"/>
          <a:ext cx="7437120" cy="17145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Lincolnshire began the period higher than that of 'Rural as a Region' and England, but a slower rate of increase followed by no increase saw the proportion of children achieving the expected level across all early learning goals being greater in both the rural and England situations.</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495300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141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Lincolnshire was consistently below the England level but generally above or in line with the rural situation.</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41</xdr:row>
      <xdr:rowOff>83820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7068800"/>
          <a:ext cx="7437120" cy="17297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Lincolnshire dropped from being in line with the England situation and above the rural position, to being consistently below both the England and rural levels for the remainder of the period under consideration.</a:t>
          </a:r>
        </a:p>
        <a:p>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Lincolnshire was marginally greater than the rural and England situations over the period, and experienced the same step increase from 2020/21 to 2021/22.</a:t>
          </a:r>
        </a:p>
        <a:p>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Lincolnshire was generally in line with the rural situaion and experienced a similar step increase that took it above the England level in 2021/22.</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Lincolnshire was consistently below the rural situation albeit with a narrowing gap, and moved during the period from being below to above the England level.</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333</v>
      </c>
      <c r="C4" s="4"/>
      <c r="D4" s="4"/>
    </row>
    <row r="9" spans="1:20" s="5" customFormat="1" ht="15" thickBot="1" x14ac:dyDescent="0.35"/>
    <row r="11" spans="1:20" ht="31.8" thickBot="1" x14ac:dyDescent="0.35">
      <c r="A11" s="26" t="s">
        <v>1328</v>
      </c>
      <c r="B11" s="34" t="s">
        <v>1329</v>
      </c>
      <c r="C11" s="6"/>
      <c r="D11" s="6"/>
      <c r="F11" s="53" t="s">
        <v>1328</v>
      </c>
      <c r="G11" s="53"/>
      <c r="H11" s="54"/>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Lincolnshire</v>
      </c>
      <c r="G12" s="10"/>
      <c r="H12" s="11"/>
      <c r="I12" s="12">
        <f>IF(VLOOKUP($F12,'early learning goals'!$B$10:$AC$468,'early learning goals'!W$1,FALSE)=0,"",VLOOKUP($F12,'early learning goals'!$B$10:$AC$468,'early learning goals'!W$1,FALSE))</f>
        <v>62.4</v>
      </c>
      <c r="J12" s="13">
        <f>IF(VLOOKUP($F12,'early learning goals'!$B$10:$AC$468,'early learning goals'!X$1,FALSE)=0,"",VLOOKUP($F12,'early learning goals'!$B$10:$AC$468,'early learning goals'!X$1,FALSE))</f>
        <v>66.099999999999994</v>
      </c>
      <c r="K12" s="13">
        <f>IF(VLOOKUP($F12,'early learning goals'!$B$10:$AC$468,'early learning goals'!Y$1,FALSE)=0,"",VLOOKUP($F12,'early learning goals'!$B$10:$AC$468,'early learning goals'!Y$1,FALSE))</f>
        <v>67.2</v>
      </c>
      <c r="L12" s="13">
        <f>IF(VLOOKUP($F12,'early learning goals'!$B$10:$AC$468,'early learning goals'!Z$1,FALSE)=0,"",VLOOKUP($F12,'early learning goals'!$B$10:$AC$468,'early learning goals'!Z$1,FALSE))</f>
        <v>68.7</v>
      </c>
      <c r="M12" s="13">
        <f>IF(VLOOKUP($F12,'early learning goals'!$B$10:$AC$468,'early learning goals'!AA$1,FALSE)=0,"",VLOOKUP($F12,'early learning goals'!$B$10:$AC$468,'early learning goals'!AA$1,FALSE))</f>
        <v>68.7</v>
      </c>
      <c r="N12" s="13">
        <f>IF(VLOOKUP($F12,'early learning goals'!$B$10:$AC$468,'early learning goals'!AB$1,FALSE)=0,"",VLOOKUP($F12,'early learning goals'!$B$10:$AC$468,'early learning goals'!AB$1,FALSE))</f>
        <v>67.8</v>
      </c>
      <c r="O12" s="13">
        <f>IF(VLOOKUP($F12,'early learning goals'!$B$10:$AC$468,'early learning goals'!AC$1,FALSE)=0,"",VLOOKUP($F12,'early learning goals'!$B$10:$AC$468,'early learning goals'!AC$1,FALSE))</f>
        <v>69</v>
      </c>
      <c r="P12" s="41"/>
      <c r="Q12" s="28"/>
      <c r="R12" s="28"/>
      <c r="S12" s="28"/>
      <c r="T12" s="28"/>
    </row>
    <row r="13" spans="1:20" ht="51" customHeight="1" x14ac:dyDescent="0.3">
      <c r="B13" s="14"/>
      <c r="C13" s="14"/>
      <c r="D13" s="14"/>
      <c r="F13" s="44" t="s">
        <v>2</v>
      </c>
      <c r="G13" s="45"/>
      <c r="H13" s="46"/>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47" t="s">
        <v>3</v>
      </c>
      <c r="G14" s="48"/>
      <c r="H14" s="49"/>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Lincolnshire to Rural as a Region</v>
      </c>
      <c r="G15" s="56"/>
      <c r="H15" s="57"/>
      <c r="I15" s="19">
        <f>(I12-I13)</f>
        <v>13.091948851296735</v>
      </c>
      <c r="J15" s="19">
        <f>(J12-J13)</f>
        <v>6.9250229337436693</v>
      </c>
      <c r="K15" s="19">
        <f t="shared" ref="K15:O15" si="0">(K12-K13)</f>
        <v>2.5271191039107066</v>
      </c>
      <c r="L15" s="19">
        <f t="shared" si="0"/>
        <v>0.6855364507806172</v>
      </c>
      <c r="M15" s="19">
        <f t="shared" si="0"/>
        <v>-0.71310745547842203</v>
      </c>
      <c r="N15" s="19">
        <f t="shared" si="0"/>
        <v>-2.5761512360639927</v>
      </c>
      <c r="O15" s="19">
        <f t="shared" si="0"/>
        <v>-2.0806939360178234</v>
      </c>
      <c r="P15" s="42"/>
      <c r="Q15" s="29"/>
      <c r="R15" s="29"/>
      <c r="S15" s="29"/>
      <c r="T15" s="29"/>
    </row>
    <row r="16" spans="1:20" ht="51" customHeight="1" x14ac:dyDescent="0.3">
      <c r="B16" s="14"/>
      <c r="C16" s="14"/>
      <c r="D16" s="14"/>
      <c r="F16" s="50" t="str">
        <f>"% Gap - "&amp;F12&amp;" to England"</f>
        <v>% Gap - Lincolnshire to England</v>
      </c>
      <c r="G16" s="51"/>
      <c r="H16" s="52"/>
      <c r="I16" s="19">
        <f>(I12-I14)</f>
        <v>13.5</v>
      </c>
      <c r="J16" s="19">
        <f>(J12-J14)</f>
        <v>8.0999999999999943</v>
      </c>
      <c r="K16" s="19">
        <f t="shared" ref="K16:O16" si="1">(K12-K14)</f>
        <v>3.1000000000000085</v>
      </c>
      <c r="L16" s="19">
        <f t="shared" si="1"/>
        <v>1.4000000000000057</v>
      </c>
      <c r="M16" s="19">
        <f t="shared" si="1"/>
        <v>-0.29999999999999716</v>
      </c>
      <c r="N16" s="19">
        <f t="shared" si="1"/>
        <v>-2.4000000000000057</v>
      </c>
      <c r="O16" s="19">
        <f t="shared" si="1"/>
        <v>-1.7000000000000028</v>
      </c>
      <c r="P16" s="42"/>
      <c r="Q16" s="29"/>
      <c r="R16" s="29"/>
      <c r="S16" s="29"/>
      <c r="T16" s="29"/>
    </row>
    <row r="17" spans="1:20" ht="51" customHeight="1" x14ac:dyDescent="0.3">
      <c r="B17" s="14"/>
      <c r="C17" s="14"/>
      <c r="D17" s="14"/>
      <c r="F17" s="50" t="s">
        <v>4</v>
      </c>
      <c r="G17" s="51"/>
      <c r="H17" s="52"/>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53" t="s">
        <v>1333</v>
      </c>
      <c r="G20" s="53"/>
      <c r="H20" s="54"/>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Lincolnshire</v>
      </c>
      <c r="G21" s="10"/>
      <c r="H21" s="11"/>
      <c r="I21" s="12">
        <f>IF(VLOOKUP($F21,'key stage 2'!$B$10:$L$468,'key stage 2'!E$1,FALSE)=0,"",VLOOKUP($F21,'key stage 2'!$B$10:$L$468,'key stage 2'!E$1,FALSE))</f>
        <v>51</v>
      </c>
      <c r="J21" s="13">
        <f>IF(VLOOKUP($F21,'key stage 2'!$B$10:$L$468,'key stage 2'!F$1,FALSE)=0,"",VLOOKUP($F21,'key stage 2'!$B$10:$L$468,'key stage 2'!F$1,FALSE))</f>
        <v>57</v>
      </c>
      <c r="K21" s="13">
        <f>IF(VLOOKUP($F21,'key stage 2'!$B$10:$L$468,'key stage 2'!G$1,FALSE)=0,"",VLOOKUP($F21,'key stage 2'!$B$10:$L$468,'key stage 2'!G$1,FALSE))</f>
        <v>60</v>
      </c>
      <c r="L21" s="13">
        <f>IF(VLOOKUP($F21,'key stage 2'!$B$10:$L$468,'key stage 2'!H$1,FALSE)=0,"",VLOOKUP($F21,'key stage 2'!$B$10:$L$468,'key stage 2'!H$1,FALSE))</f>
        <v>61</v>
      </c>
      <c r="M21" s="13" t="str">
        <f>IF(VLOOKUP($F21,'key stage 2'!$B$10:$L$468,'key stage 2'!I$1,FALSE)=0,"",VLOOKUP($F21,'key stage 2'!$B$10:$L$468,'key stage 2'!I$1,FALSE))</f>
        <v/>
      </c>
      <c r="N21" s="13" t="str">
        <f>IF(VLOOKUP($F21,'key stage 2'!$B$10:$L$468,'key stage 2'!J$1,FALSE)=0,"",VLOOKUP($F21,'key stage 2'!$B$10:$L$468,'key stage 2'!J$1,FALSE))</f>
        <v/>
      </c>
      <c r="O21" s="35">
        <f>IF(VLOOKUP($F21,'key stage 2'!$B$10:$L$468,'key stage 2'!K$1,FALSE)=0,"",VLOOKUP($F21,'key stage 2'!$B$10:$L$468,'key stage 2'!K$1,FALSE))</f>
        <v>55</v>
      </c>
      <c r="P21" s="41"/>
      <c r="Q21" s="28"/>
      <c r="R21" s="28"/>
      <c r="S21" s="28"/>
      <c r="T21" s="28"/>
    </row>
    <row r="22" spans="1:20" ht="51" customHeight="1" x14ac:dyDescent="0.3">
      <c r="B22" s="14"/>
      <c r="C22" s="14"/>
      <c r="D22" s="14"/>
      <c r="F22" s="44" t="s">
        <v>2</v>
      </c>
      <c r="G22" s="45"/>
      <c r="H22" s="46"/>
      <c r="I22" s="15">
        <f>'key stage 2'!E475</f>
        <v>49.38095238095238</v>
      </c>
      <c r="J22" s="16">
        <f>'key stage 2'!F475</f>
        <v>56.857142857142854</v>
      </c>
      <c r="K22" s="16">
        <f>'key stage 2'!G475</f>
        <v>59.571428571428569</v>
      </c>
      <c r="L22" s="16">
        <f>'key stage 2'!H475</f>
        <v>63.4</v>
      </c>
      <c r="M22" s="16" t="e">
        <f>'key stage 2'!I475</f>
        <v>#DIV/0!</v>
      </c>
      <c r="N22" s="16" t="e">
        <f>'key stage 2'!J475</f>
        <v>#DIV/0!</v>
      </c>
      <c r="O22" s="36">
        <f>'key stage 2'!K475</f>
        <v>54.95</v>
      </c>
      <c r="P22" s="41"/>
      <c r="Q22" s="28"/>
      <c r="R22" s="28"/>
      <c r="S22" s="28"/>
      <c r="T22" s="28"/>
    </row>
    <row r="23" spans="1:20" ht="51" customHeight="1" thickBot="1" x14ac:dyDescent="0.35">
      <c r="B23" s="14"/>
      <c r="C23" s="14"/>
      <c r="D23" s="14"/>
      <c r="F23" s="47" t="s">
        <v>3</v>
      </c>
      <c r="G23" s="48"/>
      <c r="H23" s="49"/>
      <c r="I23" s="17">
        <f>'key stage 2'!E6</f>
        <v>54</v>
      </c>
      <c r="J23" s="18">
        <f>'key stage 2'!F6</f>
        <v>62</v>
      </c>
      <c r="K23" s="18">
        <f>'key stage 2'!G6</f>
        <v>65</v>
      </c>
      <c r="L23" s="18">
        <f>'key stage 2'!H6</f>
        <v>65</v>
      </c>
      <c r="M23" s="18">
        <f>'key stage 2'!I6</f>
        <v>0</v>
      </c>
      <c r="N23" s="18">
        <f>'key stage 2'!J6</f>
        <v>0</v>
      </c>
      <c r="O23" s="37">
        <f>'key stage 2'!K6</f>
        <v>58</v>
      </c>
      <c r="P23" s="41"/>
      <c r="Q23" s="28"/>
      <c r="R23" s="28"/>
      <c r="S23" s="28"/>
      <c r="T23" s="28"/>
    </row>
    <row r="24" spans="1:20" ht="51" customHeight="1" thickTop="1" x14ac:dyDescent="0.3">
      <c r="B24" s="14"/>
      <c r="C24" s="14"/>
      <c r="D24" s="14"/>
      <c r="F24" s="55" t="str">
        <f>"% Gap - "&amp;F21&amp;" to Rural as a Region"</f>
        <v>% Gap - Lincolnshire to Rural as a Region</v>
      </c>
      <c r="G24" s="56"/>
      <c r="H24" s="57"/>
      <c r="I24" s="19">
        <f>(I21-I22)</f>
        <v>1.6190476190476204</v>
      </c>
      <c r="J24" s="19">
        <f>(J21-J22)</f>
        <v>0.1428571428571459</v>
      </c>
      <c r="K24" s="19">
        <f t="shared" ref="K24:O24" si="3">(K21-K22)</f>
        <v>0.4285714285714306</v>
      </c>
      <c r="L24" s="19">
        <f t="shared" si="3"/>
        <v>-2.3999999999999986</v>
      </c>
      <c r="M24" s="19" t="e">
        <f t="shared" si="3"/>
        <v>#VALUE!</v>
      </c>
      <c r="N24" s="19" t="e">
        <f t="shared" si="3"/>
        <v>#VALUE!</v>
      </c>
      <c r="O24" s="19">
        <f t="shared" si="3"/>
        <v>4.9999999999997158E-2</v>
      </c>
      <c r="P24" s="42"/>
      <c r="Q24" s="29"/>
      <c r="R24" s="29"/>
      <c r="S24" s="29"/>
      <c r="T24" s="29"/>
    </row>
    <row r="25" spans="1:20" ht="51" customHeight="1" x14ac:dyDescent="0.3">
      <c r="B25" s="14"/>
      <c r="C25" s="14"/>
      <c r="D25" s="14"/>
      <c r="F25" s="50" t="str">
        <f>"% Gap - "&amp;F21&amp;" to England"</f>
        <v>% Gap - Lincolnshire to England</v>
      </c>
      <c r="G25" s="51"/>
      <c r="H25" s="52"/>
      <c r="I25" s="19">
        <f>(I21-I23)</f>
        <v>-3</v>
      </c>
      <c r="J25" s="19">
        <f>(J21-J23)</f>
        <v>-5</v>
      </c>
      <c r="K25" s="19">
        <f t="shared" ref="K25:O25" si="4">(K21-K23)</f>
        <v>-5</v>
      </c>
      <c r="L25" s="19">
        <f t="shared" si="4"/>
        <v>-4</v>
      </c>
      <c r="M25" s="19" t="e">
        <f t="shared" si="4"/>
        <v>#VALUE!</v>
      </c>
      <c r="N25" s="19" t="e">
        <f t="shared" si="4"/>
        <v>#VALUE!</v>
      </c>
      <c r="O25" s="19">
        <f t="shared" si="4"/>
        <v>-3</v>
      </c>
      <c r="P25" s="42"/>
      <c r="Q25" s="29"/>
      <c r="R25" s="29"/>
      <c r="S25" s="29"/>
      <c r="T25" s="29"/>
    </row>
    <row r="26" spans="1:20" ht="51" customHeight="1" x14ac:dyDescent="0.3">
      <c r="B26" s="14"/>
      <c r="C26" s="14"/>
      <c r="D26" s="14"/>
      <c r="F26" s="50" t="s">
        <v>4</v>
      </c>
      <c r="G26" s="51"/>
      <c r="H26" s="52"/>
      <c r="I26" s="20">
        <f>(I22-I23)</f>
        <v>-4.6190476190476204</v>
      </c>
      <c r="J26" s="21">
        <f>(J22-J23)</f>
        <v>-5.1428571428571459</v>
      </c>
      <c r="K26" s="21">
        <f t="shared" ref="K26:O26" si="5">(K22-K23)</f>
        <v>-5.4285714285714306</v>
      </c>
      <c r="L26" s="21">
        <f t="shared" si="5"/>
        <v>-1.6000000000000014</v>
      </c>
      <c r="M26" s="21" t="e">
        <f t="shared" si="5"/>
        <v>#DIV/0!</v>
      </c>
      <c r="N26" s="21" t="e">
        <f t="shared" si="5"/>
        <v>#DIV/0!</v>
      </c>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53" t="s">
        <v>1360</v>
      </c>
      <c r="G29" s="53"/>
      <c r="H29" s="54"/>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Lincolnshire</v>
      </c>
      <c r="G30" s="10"/>
      <c r="H30" s="11"/>
      <c r="I30" s="12">
        <f>IF(VLOOKUP($F30,'level 2 maths eng'!$B$10:$L$468,'level 2 maths eng'!E$1,FALSE)=0,"",VLOOKUP($F30,'level 2 maths eng'!$B$10:$L$468,'level 2 maths eng'!E$1,FALSE))</f>
        <v>71.000721670000004</v>
      </c>
      <c r="J30" s="13">
        <f>IF(VLOOKUP($F30,'level 2 maths eng'!$B$10:$L$468,'level 2 maths eng'!F$1,FALSE)=0,"",VLOOKUP($F30,'level 2 maths eng'!$B$10:$L$468,'level 2 maths eng'!F$1,FALSE))</f>
        <v>69.823708210000007</v>
      </c>
      <c r="K30" s="13">
        <f>IF(VLOOKUP($F30,'level 2 maths eng'!$B$10:$L$468,'level 2 maths eng'!G$1,FALSE)=0,"",VLOOKUP($F30,'level 2 maths eng'!$B$10:$L$468,'level 2 maths eng'!G$1,FALSE))</f>
        <v>71.645954860000003</v>
      </c>
      <c r="L30" s="13">
        <f>IF(VLOOKUP($F30,'level 2 maths eng'!$B$10:$L$468,'level 2 maths eng'!H$1,FALSE)=0,"",VLOOKUP($F30,'level 2 maths eng'!$B$10:$L$468,'level 2 maths eng'!H$1,FALSE))</f>
        <v>71.7371263</v>
      </c>
      <c r="M30" s="35">
        <f>IF(VLOOKUP($F30,'level 2 maths eng'!$B$10:$L$468,'level 2 maths eng'!I$1,FALSE)=0,"",VLOOKUP($F30,'level 2 maths eng'!$B$10:$L$468,'level 2 maths eng'!I$1,FALSE))</f>
        <v>73.470780989999994</v>
      </c>
      <c r="N30" s="41"/>
      <c r="O30" s="28"/>
      <c r="P30" s="28"/>
      <c r="Q30" s="28"/>
      <c r="R30" s="28"/>
      <c r="S30" s="28"/>
      <c r="T30" s="28"/>
    </row>
    <row r="31" spans="1:20" ht="51" customHeight="1" x14ac:dyDescent="0.3">
      <c r="B31" s="14"/>
      <c r="C31" s="14"/>
      <c r="D31" s="14"/>
      <c r="F31" s="44" t="s">
        <v>2</v>
      </c>
      <c r="G31" s="45"/>
      <c r="H31" s="46"/>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47" t="s">
        <v>3</v>
      </c>
      <c r="G32" s="48"/>
      <c r="H32" s="49"/>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Lincolnshire to Rural as a Region</v>
      </c>
      <c r="G33" s="56"/>
      <c r="H33" s="57"/>
      <c r="I33" s="19">
        <f>(I30-I31)</f>
        <v>-2.2582677890109863</v>
      </c>
      <c r="J33" s="19">
        <f>(J30-J31)</f>
        <v>-3.3764803825274896</v>
      </c>
      <c r="K33" s="19">
        <f t="shared" ref="K33:M33" si="6">(K30-K31)</f>
        <v>-1.6212978218181604</v>
      </c>
      <c r="L33" s="19">
        <f t="shared" si="6"/>
        <v>-1.5365183352272567</v>
      </c>
      <c r="M33" s="19">
        <f t="shared" si="6"/>
        <v>-0.81869815392855116</v>
      </c>
      <c r="N33" s="42"/>
      <c r="O33" s="29"/>
      <c r="P33" s="29"/>
      <c r="Q33" s="29"/>
      <c r="R33" s="29"/>
      <c r="S33" s="29"/>
      <c r="T33" s="29"/>
    </row>
    <row r="34" spans="1:23" ht="51" customHeight="1" x14ac:dyDescent="0.3">
      <c r="B34" s="14"/>
      <c r="C34" s="14"/>
      <c r="D34" s="14"/>
      <c r="F34" s="50" t="str">
        <f>"% Gap - "&amp;F30&amp;" to England"</f>
        <v>% Gap - Lincolnshire to England</v>
      </c>
      <c r="G34" s="51"/>
      <c r="H34" s="52"/>
      <c r="I34" s="19">
        <f>(I30-I32)</f>
        <v>-0.51014135999999155</v>
      </c>
      <c r="J34" s="19">
        <f>(J30-J32)</f>
        <v>-1.1465039699999977</v>
      </c>
      <c r="K34" s="19">
        <f t="shared" ref="K34:M34" si="7">(K30-K32)</f>
        <v>0.32004231999999888</v>
      </c>
      <c r="L34" s="19">
        <f t="shared" si="7"/>
        <v>0.88260750000000598</v>
      </c>
      <c r="M34" s="19">
        <f t="shared" si="7"/>
        <v>0.47095648999999185</v>
      </c>
      <c r="N34" s="42"/>
      <c r="O34" s="29"/>
      <c r="P34" s="29"/>
      <c r="Q34" s="29"/>
      <c r="R34" s="29"/>
      <c r="S34" s="29"/>
      <c r="T34" s="29"/>
    </row>
    <row r="35" spans="1:23" ht="51" customHeight="1" x14ac:dyDescent="0.3">
      <c r="B35" s="14"/>
      <c r="C35" s="14"/>
      <c r="D35" s="14"/>
      <c r="F35" s="50" t="s">
        <v>4</v>
      </c>
      <c r="G35" s="51"/>
      <c r="H35" s="52"/>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53" t="s">
        <v>1335</v>
      </c>
      <c r="G38" s="53"/>
      <c r="H38" s="54"/>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Lincolnshire</v>
      </c>
      <c r="G39" s="10"/>
      <c r="H39" s="11"/>
      <c r="I39" s="12">
        <f>IF(VLOOKUP($F39,ofsted!$B$10:$AR$468,ofsted!AG$1,FALSE)=0,"",VLOOKUP($F39,ofsted!$B$10:$AR$468,ofsted!AG$1,FALSE))</f>
        <v>86</v>
      </c>
      <c r="J39" s="13">
        <f>IF(VLOOKUP($F39,ofsted!$B$10:$AR$468,ofsted!AH$1,FALSE)=0,"",VLOOKUP($F39,ofsted!$B$10:$AR$468,ofsted!AH$1,FALSE))</f>
        <v>84.166666666666657</v>
      </c>
      <c r="K39" s="13">
        <f>IF(VLOOKUP($F39,ofsted!$B$10:$AR$468,ofsted!AI$1,FALSE)=0,"",VLOOKUP($F39,ofsted!$B$10:$AR$468,ofsted!AI$1,FALSE))</f>
        <v>83.565459610027858</v>
      </c>
      <c r="L39" s="13">
        <f>IF(VLOOKUP($F39,ofsted!$B$10:$AR$468,ofsted!AJ$1,FALSE)=0,"",VLOOKUP($F39,ofsted!$B$10:$AR$468,ofsted!AJ$1,FALSE))</f>
        <v>82.172701949860723</v>
      </c>
      <c r="M39" s="13">
        <f>IF(VLOOKUP($F39,ofsted!$B$10:$AR$468,ofsted!AK$1,FALSE)=0,"",VLOOKUP($F39,ofsted!$B$10:$AR$468,ofsted!AK$1,FALSE))</f>
        <v>83.611111111111114</v>
      </c>
      <c r="N39" s="13">
        <f>IF(VLOOKUP($F39,ofsted!$B$10:$AR$468,ofsted!AL$1,FALSE)=0,"",VLOOKUP($F39,ofsted!$B$10:$AR$468,ofsted!AL$1,FALSE))</f>
        <v>83.055555555555557</v>
      </c>
      <c r="O39" s="13">
        <f>IF(VLOOKUP($F39,ofsted!$B$10:$AR$468,ofsted!AM$1,FALSE)=0,"",VLOOKUP($F39,ofsted!$B$10:$AR$468,ofsted!AM$1,FALSE))</f>
        <v>83.055555555555557</v>
      </c>
      <c r="P39" s="13">
        <f>IF(VLOOKUP($F39,ofsted!$B$10:$AR$468,ofsted!AN$1,FALSE)=0,"",VLOOKUP($F39,ofsted!$B$10:$AR$468,ofsted!AN$1,FALSE))</f>
        <v>83.055555555555557</v>
      </c>
      <c r="Q39" s="13"/>
      <c r="R39" s="13">
        <f>IF(VLOOKUP($F39,ofsted!$B$10:$AR$468,ofsted!AO$1,FALSE)=0,"",VLOOKUP($F39,ofsted!$B$10:$AR$468,ofsted!AO$1,FALSE))</f>
        <v>83.008356545961007</v>
      </c>
      <c r="S39" s="13">
        <f>IF(VLOOKUP($F39,ofsted!$B$10:$AR$468,ofsted!AP$1,FALSE)=0,"",VLOOKUP($F39,ofsted!$B$10:$AR$468,ofsted!AP$1,FALSE))</f>
        <v>83.286908077994426</v>
      </c>
      <c r="T39" s="13">
        <f>IF(VLOOKUP($F39,ofsted!$B$10:$AR$468,ofsted!AQ$1,FALSE)=0,"",VLOOKUP($F39,ofsted!$B$10:$AR$468,ofsted!AQ$1,FALSE))</f>
        <v>83.286908077994426</v>
      </c>
      <c r="U39" s="13"/>
      <c r="V39" s="13">
        <f>IF(VLOOKUP($F39,ofsted!$B$10:$AR$468,ofsted!AR$1,FALSE)=0,"",VLOOKUP($F39,ofsted!$B$10:$AR$468,ofsted!AR$1,FALSE))</f>
        <v>82.172701949860723</v>
      </c>
    </row>
    <row r="40" spans="1:23" ht="51" customHeight="1" x14ac:dyDescent="0.3">
      <c r="B40" s="14"/>
      <c r="C40" s="14"/>
      <c r="D40" s="14"/>
      <c r="F40" s="44" t="s">
        <v>2</v>
      </c>
      <c r="G40" s="45"/>
      <c r="H40" s="46"/>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47" t="s">
        <v>3</v>
      </c>
      <c r="G41" s="48"/>
      <c r="H41" s="49"/>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Lincolnshire to Rural as a Region</v>
      </c>
      <c r="G42" s="56"/>
      <c r="H42" s="57"/>
      <c r="I42" s="19">
        <f>(I39-I40)</f>
        <v>1.095146461406884</v>
      </c>
      <c r="J42" s="19">
        <f>(J39-J40)</f>
        <v>-0.34037558685446356</v>
      </c>
      <c r="K42" s="19">
        <f t="shared" ref="K42:P42" si="9">(K39-K40)</f>
        <v>-0.73736331554955825</v>
      </c>
      <c r="L42" s="19">
        <f t="shared" si="9"/>
        <v>-1.4741556816057084</v>
      </c>
      <c r="M42" s="19">
        <f t="shared" si="9"/>
        <v>-0.69842287777302658</v>
      </c>
      <c r="N42" s="19">
        <f t="shared" si="9"/>
        <v>-1.2518732605437748</v>
      </c>
      <c r="O42" s="19">
        <f t="shared" si="9"/>
        <v>-1.205686414465859</v>
      </c>
      <c r="P42" s="19">
        <f t="shared" si="9"/>
        <v>-0.98471865181376472</v>
      </c>
      <c r="Q42" s="19"/>
      <c r="R42" s="19">
        <f t="shared" ref="R42:T42" si="10">(R39-R40)</f>
        <v>-1.1049968245842905</v>
      </c>
      <c r="S42" s="19">
        <f t="shared" si="10"/>
        <v>-0.89533993404081968</v>
      </c>
      <c r="T42" s="19">
        <f t="shared" si="10"/>
        <v>-1.2589378109422995</v>
      </c>
      <c r="U42" s="19"/>
      <c r="V42" s="19">
        <f t="shared" ref="V42" si="11">(V39-V40)</f>
        <v>-3.6459486732591699</v>
      </c>
    </row>
    <row r="43" spans="1:23" ht="51" customHeight="1" x14ac:dyDescent="0.3">
      <c r="B43" s="14"/>
      <c r="C43" s="14"/>
      <c r="D43" s="14"/>
      <c r="F43" s="50" t="str">
        <f>"% Gap - "&amp;F39&amp;" to England"</f>
        <v>% Gap - Lincolnshire to England</v>
      </c>
      <c r="G43" s="51"/>
      <c r="H43" s="52"/>
      <c r="I43" s="19">
        <f>(I39-I41)</f>
        <v>0</v>
      </c>
      <c r="J43" s="19">
        <f>(J39-J41)</f>
        <v>-1.8333333333333428</v>
      </c>
      <c r="K43" s="19">
        <f t="shared" ref="K43:P43" si="12">(K39-K41)</f>
        <v>-1.9466480957112395</v>
      </c>
      <c r="L43" s="19">
        <f t="shared" si="12"/>
        <v>-3.1885497758640753</v>
      </c>
      <c r="M43" s="19">
        <f t="shared" si="12"/>
        <v>-1.5721999887554716</v>
      </c>
      <c r="N43" s="19">
        <f t="shared" si="12"/>
        <v>-2.9430686132130717</v>
      </c>
      <c r="O43" s="19">
        <f t="shared" si="12"/>
        <v>-3.1423132667850666</v>
      </c>
      <c r="P43" s="19">
        <f t="shared" si="12"/>
        <v>-3.3193526002122553</v>
      </c>
      <c r="Q43" s="19"/>
      <c r="R43" s="19">
        <f t="shared" ref="R43:T43" si="13">(R39-R41)</f>
        <v>-3.270574112484681</v>
      </c>
      <c r="S43" s="19">
        <f t="shared" si="13"/>
        <v>-3.15665664305142</v>
      </c>
      <c r="T43" s="19">
        <f t="shared" si="13"/>
        <v>-3.6385448748431628</v>
      </c>
      <c r="U43" s="19"/>
      <c r="V43" s="19">
        <f t="shared" ref="V43" si="14">(V39-V41)</f>
        <v>-5.9055489132002634</v>
      </c>
    </row>
    <row r="44" spans="1:23" ht="51" customHeight="1" x14ac:dyDescent="0.3">
      <c r="B44" s="14"/>
      <c r="C44" s="14"/>
      <c r="D44" s="14"/>
      <c r="F44" s="50" t="s">
        <v>4</v>
      </c>
      <c r="G44" s="51"/>
      <c r="H44" s="52"/>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53" t="s">
        <v>1355</v>
      </c>
      <c r="G47" s="53"/>
      <c r="H47" s="54"/>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Lincolnshire</v>
      </c>
      <c r="G48" s="10"/>
      <c r="H48" s="11"/>
      <c r="I48" s="12">
        <f>IF(VLOOKUP($F48,absentees!$B$10:$Q$468,absentees!O$1,FALSE)=0,"",VLOOKUP($F48,absentees!$B$10:$Q$468,absentees!O$1,FALSE))</f>
        <v>14.35942</v>
      </c>
      <c r="J48" s="13">
        <f>IF(VLOOKUP($F48,absentees!$B$10:$Q$468,absentees!P$1,FALSE)=0,"",VLOOKUP($F48,absentees!$B$10:$Q$468,absentees!P$1,FALSE))</f>
        <v>12.989089999999999</v>
      </c>
      <c r="K48" s="13">
        <f>IF(VLOOKUP($F48,absentees!$B$10:$Q$468,absentees!Q$1,FALSE)=0,"",VLOOKUP($F48,absentees!$B$10:$Q$468,absentees!Q$1,FALSE))</f>
        <v>27.111509999999999</v>
      </c>
      <c r="L48" s="41"/>
      <c r="M48" s="28"/>
      <c r="N48" s="28"/>
      <c r="O48" s="28"/>
      <c r="P48" s="28"/>
      <c r="Q48" s="28"/>
      <c r="R48" s="28"/>
      <c r="S48" s="28"/>
      <c r="T48" s="28"/>
    </row>
    <row r="49" spans="1:20" ht="51" customHeight="1" x14ac:dyDescent="0.3">
      <c r="B49" s="14"/>
      <c r="C49" s="14"/>
      <c r="D49" s="14"/>
      <c r="F49" s="44" t="s">
        <v>2</v>
      </c>
      <c r="G49" s="45"/>
      <c r="H49" s="46"/>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47" t="s">
        <v>3</v>
      </c>
      <c r="G50" s="48"/>
      <c r="H50" s="49"/>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Lincolnshire to Rural as a Region</v>
      </c>
      <c r="G51" s="56"/>
      <c r="H51" s="57"/>
      <c r="I51" s="19">
        <f>(I48-I49)</f>
        <v>1.0957804926449075</v>
      </c>
      <c r="J51" s="19">
        <f>(J48-J49)</f>
        <v>0.82019258949899587</v>
      </c>
      <c r="K51" s="19">
        <f>(K48-K49)</f>
        <v>0.79002675633663344</v>
      </c>
      <c r="L51" s="42"/>
      <c r="M51" s="29"/>
      <c r="N51" s="29"/>
      <c r="O51" s="29"/>
      <c r="P51" s="29"/>
      <c r="Q51" s="29"/>
      <c r="R51" s="29"/>
      <c r="S51" s="29"/>
      <c r="T51" s="29"/>
    </row>
    <row r="52" spans="1:20" ht="51" customHeight="1" x14ac:dyDescent="0.3">
      <c r="B52" s="14"/>
      <c r="C52" s="14"/>
      <c r="D52" s="14"/>
      <c r="F52" s="50" t="str">
        <f>"% Gap - "&amp;F48&amp;" to England"</f>
        <v>% Gap - Lincolnshire to England</v>
      </c>
      <c r="G52" s="51"/>
      <c r="H52" s="52"/>
      <c r="I52" s="19">
        <f>(I48-I50)</f>
        <v>1.2232800000000008</v>
      </c>
      <c r="J52" s="19">
        <f>(J48-J50)</f>
        <v>1.033999999999935E-2</v>
      </c>
      <c r="K52" s="19">
        <f>(K48-K50)</f>
        <v>3.6420299999999983</v>
      </c>
      <c r="L52" s="42"/>
      <c r="M52" s="29"/>
      <c r="N52" s="29"/>
      <c r="O52" s="29"/>
      <c r="P52" s="29"/>
      <c r="Q52" s="29"/>
      <c r="R52" s="29"/>
      <c r="S52" s="29"/>
      <c r="T52" s="29"/>
    </row>
    <row r="53" spans="1:20" ht="51" customHeight="1" x14ac:dyDescent="0.3">
      <c r="B53" s="14"/>
      <c r="C53" s="14"/>
      <c r="D53" s="14"/>
      <c r="F53" s="50" t="s">
        <v>4</v>
      </c>
      <c r="G53" s="51"/>
      <c r="H53" s="52"/>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53" t="s">
        <v>1359</v>
      </c>
      <c r="G56" s="53"/>
      <c r="H56" s="54"/>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Lincolnshire</v>
      </c>
      <c r="G57" s="10"/>
      <c r="H57" s="11"/>
      <c r="I57" s="12">
        <f>IF(VLOOKUP($F57,'absentees FSM'!$B$10:$Q$468,'absentees FSM'!O$1,FALSE)=0,"",VLOOKUP($F57,'absentees FSM'!$B$10:$Q$468,'absentees FSM'!O$1,FALSE))</f>
        <v>25.20448</v>
      </c>
      <c r="J57" s="13">
        <f>IF(VLOOKUP($F57,'absentees FSM'!$B$10:$Q$468,'absentees FSM'!P$1,FALSE)=0,"",VLOOKUP($F57,'absentees FSM'!$B$10:$Q$468,'absentees FSM'!P$1,FALSE))</f>
        <v>23.138809999999999</v>
      </c>
      <c r="K57" s="13">
        <f>IF(VLOOKUP($F57,'absentees FSM'!$B$10:$Q$468,'absentees FSM'!Q$1,FALSE)=0,"",VLOOKUP($F57,'absentees FSM'!$B$10:$Q$468,'absentees FSM'!Q$1,FALSE))</f>
        <v>37.875480000000003</v>
      </c>
      <c r="L57" s="41"/>
      <c r="M57" s="28"/>
      <c r="N57" s="28"/>
      <c r="O57" s="28"/>
      <c r="P57" s="28"/>
      <c r="Q57" s="28"/>
      <c r="R57" s="28"/>
      <c r="S57" s="28"/>
      <c r="T57" s="28"/>
    </row>
    <row r="58" spans="1:20" ht="51" customHeight="1" x14ac:dyDescent="0.3">
      <c r="B58" s="14"/>
      <c r="C58" s="14"/>
      <c r="D58" s="14"/>
      <c r="F58" s="44" t="s">
        <v>2</v>
      </c>
      <c r="G58" s="45"/>
      <c r="H58" s="46"/>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47" t="s">
        <v>3</v>
      </c>
      <c r="G59" s="48"/>
      <c r="H59" s="49"/>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Lincolnshire to Rural as a Region</v>
      </c>
      <c r="G60" s="56"/>
      <c r="H60" s="57"/>
      <c r="I60" s="19">
        <f>(I57-I58)</f>
        <v>-4.6712713604161848E-2</v>
      </c>
      <c r="J60" s="19">
        <f>(J57-J58)</f>
        <v>-1.1619699185997554</v>
      </c>
      <c r="K60" s="19">
        <f>(K57-K58)</f>
        <v>-0.41810131618256463</v>
      </c>
      <c r="L60" s="42"/>
      <c r="M60" s="29"/>
      <c r="N60" s="29"/>
      <c r="O60" s="29"/>
      <c r="P60" s="29"/>
      <c r="Q60" s="29"/>
      <c r="R60" s="29"/>
      <c r="S60" s="29"/>
      <c r="T60" s="29"/>
    </row>
    <row r="61" spans="1:20" ht="51" customHeight="1" x14ac:dyDescent="0.3">
      <c r="B61" s="14"/>
      <c r="C61" s="14"/>
      <c r="D61" s="14"/>
      <c r="F61" s="50" t="str">
        <f>"% Gap - "&amp;F57&amp;" to England"</f>
        <v>% Gap - Lincolnshire to England</v>
      </c>
      <c r="G61" s="51"/>
      <c r="H61" s="52"/>
      <c r="I61" s="19">
        <f>(I57-I59)</f>
        <v>1.4378300000000017</v>
      </c>
      <c r="J61" s="19">
        <f>(J57-J59)</f>
        <v>-0.91826000000000008</v>
      </c>
      <c r="K61" s="19">
        <f>(K57-K59)</f>
        <v>4.2729600000000048</v>
      </c>
      <c r="L61" s="42"/>
      <c r="M61" s="29"/>
      <c r="N61" s="29"/>
      <c r="O61" s="29"/>
      <c r="P61" s="29"/>
      <c r="Q61" s="29"/>
      <c r="R61" s="29"/>
      <c r="S61" s="29"/>
      <c r="T61" s="29"/>
    </row>
    <row r="62" spans="1:20" ht="51" customHeight="1" x14ac:dyDescent="0.3">
      <c r="B62" s="14"/>
      <c r="C62" s="14"/>
      <c r="D62" s="14"/>
      <c r="F62" s="50" t="s">
        <v>4</v>
      </c>
      <c r="G62" s="51"/>
      <c r="H62" s="52"/>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eU+oHs3jUgP1qhwHGzGtRiMffYoV1eZIONrWxqcp0H8m+gheXBva+vp4eezTGqUrAjS5ftG7GLNidx+KrqLOIg==" saltValue="ZMvnYpZH3zk3QapszL18BA==" spinCount="100000" sheet="1" objects="1" scenarios="1"/>
  <protectedRanges>
    <protectedRange sqref="B4" name="Range1"/>
  </protectedRanges>
  <mergeCells count="37">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 ref="F17:H17"/>
    <mergeCell ref="A1:C2"/>
    <mergeCell ref="F11:H11"/>
    <mergeCell ref="F13:H13"/>
    <mergeCell ref="F14:H14"/>
    <mergeCell ref="F15:H15"/>
    <mergeCell ref="F16:H16"/>
    <mergeCell ref="F20:H20"/>
    <mergeCell ref="F22:H22"/>
    <mergeCell ref="F23:H23"/>
    <mergeCell ref="F24:H24"/>
    <mergeCell ref="F25:H25"/>
    <mergeCell ref="F49:H49"/>
    <mergeCell ref="F50:H50"/>
    <mergeCell ref="F26:H26"/>
    <mergeCell ref="F38:H38"/>
    <mergeCell ref="F40:H40"/>
    <mergeCell ref="F41:H41"/>
    <mergeCell ref="F42:H42"/>
    <mergeCell ref="F34:H34"/>
    <mergeCell ref="F35:H3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2023-01-17T11:04:26Z</dcterms:modified>
</cp:coreProperties>
</file>