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2" documentId="8_{1DA2E7F0-3005-4F17-A5A3-649844CCEBC4}" xr6:coauthVersionLast="47" xr6:coauthVersionMax="47" xr10:uidLastSave="{FEE03774-E670-4D0D-A606-38D9F90154CF}"/>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<sst xmlns="http://schemas.openxmlformats.org/spreadsheetml/2006/main" count="9432" uniqueCount="1374">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</sst>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50.8</c:v>
                </c:pt>
                <c:pt idx="1">
                  <c:v>60</c:v>
                </c:pt>
                <c:pt idx="2">
                  <c:v>65.400000000000006</c:v>
                </c:pt>
                <c:pt idx="3">
                  <c:v>67.8</c:v>
                </c:pt>
                <c:pt idx="4">
                  <c:v>70</c:v>
                </c:pt>
                <c:pt idx="5">
                  <c:v>71</c:v>
                </c:pt>
                <c:pt idx="6">
                  <c:v>70.8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52</c:v>
                </c:pt>
                <c:pt idx="1">
                  <c:v>59</c:v>
                </c:pt>
                <c:pt idx="2">
                  <c:v>62</c:v>
                </c:pt>
                <c:pt idx="3">
                  <c:v>61</c:v>
                </c:pt>
                <c:pt idx="6">
                  <c:v>53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83</c:v>
                </c:pt>
                <c:pt idx="1">
                  <c:v>84.090909090909093</c:v>
                </c:pt>
                <c:pt idx="2">
                  <c:v>83.333333333333343</c:v>
                </c:pt>
                <c:pt idx="3">
                  <c:v>82.196969696969688</c:v>
                </c:pt>
                <c:pt idx="4">
                  <c:v>83.458646616541358</c:v>
                </c:pt>
                <c:pt idx="5">
                  <c:v>83.082706766917298</c:v>
                </c:pt>
                <c:pt idx="6">
                  <c:v>83.458646616541358</c:v>
                </c:pt>
                <c:pt idx="7">
                  <c:v>83.458646616541358</c:v>
                </c:pt>
                <c:pt idx="9">
                  <c:v>83.458646616541358</c:v>
                </c:pt>
                <c:pt idx="10">
                  <c:v>83.333333333333329</c:v>
                </c:pt>
                <c:pt idx="11">
                  <c:v>81.818181818181827</c:v>
                </c:pt>
                <c:pt idx="13">
                  <c:v>81.509433962264154</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14.36866</c:v>
                </c:pt>
                <c:pt idx="1">
                  <c:v>12.648999999999999</c:v>
                </c:pt>
                <c:pt idx="2">
                  <c:v>24.94284</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Somerset</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27.933420000000002</c:v>
                </c:pt>
                <c:pt idx="1">
                  <c:v>25.219010000000001</c:v>
                </c:pt>
                <c:pt idx="2">
                  <c:v>37.316400000000002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Mendip</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73.86478305</c:v>
                </c:pt>
                <c:pt idx="1">
                  <c:v>72.309299899999999</c:v>
                </c:pt>
                <c:pt idx="2">
                  <c:v>69.844559590000003</c:v>
                </c:pt>
                <c:pt idx="3">
                  <c:v>72.60606061</c:v>
                </c:pt>
                <c:pt idx="4">
                  <c:v>74.426605499999994</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Somerset began the period above both the rural and England situations, but a slower rate of increase saw the gap to the rural and England positions reduce such that by the end of the period it was in line.</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586740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2326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Somerset was consistently below the England situation with an increasing gap during the period.  Relative to the rural situation, Somerset moved from being above to below by the end of the period.</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Somerset during the period was consistently below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Somerset followed the general trend of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Somerset followed the general trend of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Mendip began the period above both the rural and England situations before dropping below both at the mid period point.  It then recovered taking Mendip's percentage higher than both the rural and England situations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169</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Somerset</v>
      </c>
      <c r="G12" s="10"/>
      <c r="H12" s="11"/>
      <c r="I12" s="12">
        <f>IF(VLOOKUP($F12,'early learning goals'!$B$10:$AC$468,'early learning goals'!W$1,FALSE)=0,"",VLOOKUP($F12,'early learning goals'!$B$10:$AC$468,'early learning goals'!W$1,FALSE))</f>
        <v>50.8</v>
      </c>
      <c r="J12" s="13">
        <f>IF(VLOOKUP($F12,'early learning goals'!$B$10:$AC$468,'early learning goals'!X$1,FALSE)=0,"",VLOOKUP($F12,'early learning goals'!$B$10:$AC$468,'early learning goals'!X$1,FALSE))</f>
        <v>60</v>
      </c>
      <c r="K12" s="13">
        <f>IF(VLOOKUP($F12,'early learning goals'!$B$10:$AC$468,'early learning goals'!Y$1,FALSE)=0,"",VLOOKUP($F12,'early learning goals'!$B$10:$AC$468,'early learning goals'!Y$1,FALSE))</f>
        <v>65.400000000000006</v>
      </c>
      <c r="L12" s="13">
        <f>IF(VLOOKUP($F12,'early learning goals'!$B$10:$AC$468,'early learning goals'!Z$1,FALSE)=0,"",VLOOKUP($F12,'early learning goals'!$B$10:$AC$468,'early learning goals'!Z$1,FALSE))</f>
        <v>67.8</v>
      </c>
      <c r="M12" s="13">
        <f>IF(VLOOKUP($F12,'early learning goals'!$B$10:$AC$468,'early learning goals'!AA$1,FALSE)=0,"",VLOOKUP($F12,'early learning goals'!$B$10:$AC$468,'early learning goals'!AA$1,FALSE))</f>
        <v>70</v>
      </c>
      <c r="N12" s="13">
        <f>IF(VLOOKUP($F12,'early learning goals'!$B$10:$AC$468,'early learning goals'!AB$1,FALSE)=0,"",VLOOKUP($F12,'early learning goals'!$B$10:$AC$468,'early learning goals'!AB$1,FALSE))</f>
        <v>71</v>
      </c>
      <c r="O12" s="13">
        <f>IF(VLOOKUP($F12,'early learning goals'!$B$10:$AC$468,'early learning goals'!AC$1,FALSE)=0,"",VLOOKUP($F12,'early learning goals'!$B$10:$AC$468,'early learning goals'!AC$1,FALSE))</f>
        <v>70.8</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Somerset to Rural as a Region</v>
      </c>
      <c r="G15" s="56"/>
      <c r="H15" s="57"/>
      <c r="I15" s="19">
        <f>(I12-I13)</f>
        <v>1.4919488512967334</v>
      </c>
      <c r="J15" s="19">
        <f>(J12-J13)</f>
        <v>0.82502293374367497</v>
      </c>
      <c r="K15" s="19">
        <f t="shared" ref="K15:O15" si="0">(K12-K13)</f>
        <v>0.72711910391070944</v>
      </c>
      <c r="L15" s="19">
        <f t="shared" si="0"/>
        <v>-0.21446354921938848</v>
      </c>
      <c r="M15" s="19">
        <f t="shared" si="0"/>
        <v>0.58689254452157513</v>
      </c>
      <c r="N15" s="19">
        <f t="shared" si="0"/>
        <v>0.62384876393601019</v>
      </c>
      <c r="O15" s="19">
        <f t="shared" si="0"/>
        <v>-0.28069393601782622</v>
      </c>
      <c r="P15" s="42"/>
      <c r="Q15" s="29"/>
      <c r="R15" s="29"/>
      <c r="S15" s="29"/>
      <c r="T15" s="29"/>
    </row>
    <row r="16" spans="1:20" ht="51" customHeight="1" x14ac:dyDescent="0.3">
      <c r="B16" s="14"/>
      <c r="C16" s="14"/>
      <c r="D16" s="14"/>
      <c r="F16" s="44" t="str">
        <f>"% Gap - "&amp;F12&amp;" to England"</f>
        <v>% Gap - Somerset to England</v>
      </c>
      <c r="G16" s="45"/>
      <c r="H16" s="46"/>
      <c r="I16" s="19">
        <f>(I12-I14)</f>
        <v>1.8999999999999986</v>
      </c>
      <c r="J16" s="19">
        <f>(J12-J14)</f>
        <v>2</v>
      </c>
      <c r="K16" s="19">
        <f t="shared" ref="K16:O16" si="1">(K12-K14)</f>
        <v>1.3000000000000114</v>
      </c>
      <c r="L16" s="19">
        <f t="shared" si="1"/>
        <v>0.5</v>
      </c>
      <c r="M16" s="19">
        <f t="shared" si="1"/>
        <v>1</v>
      </c>
      <c r="N16" s="19">
        <f t="shared" si="1"/>
        <v>0.79999999999999716</v>
      </c>
      <c r="O16" s="19">
        <f t="shared" si="1"/>
        <v>9.9999999999994316E-2</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Somerset</v>
      </c>
      <c r="G21" s="10"/>
      <c r="H21" s="11"/>
      <c r="I21" s="12">
        <f>IF(VLOOKUP($F21,'key stage 2'!$B$10:$L$468,'key stage 2'!E$1,FALSE)=0,"",VLOOKUP($F21,'key stage 2'!$B$10:$L$468,'key stage 2'!E$1,FALSE))</f>
        <v>52</v>
      </c>
      <c r="J21" s="13">
        <f>IF(VLOOKUP($F21,'key stage 2'!$B$10:$L$468,'key stage 2'!F$1,FALSE)=0,"",VLOOKUP($F21,'key stage 2'!$B$10:$L$468,'key stage 2'!F$1,FALSE))</f>
        <v>59</v>
      </c>
      <c r="K21" s="13">
        <f>IF(VLOOKUP($F21,'key stage 2'!$B$10:$L$468,'key stage 2'!G$1,FALSE)=0,"",VLOOKUP($F21,'key stage 2'!$B$10:$L$468,'key stage 2'!G$1,FALSE))</f>
        <v>62</v>
      </c>
      <c r="L21" s="13">
        <f>IF(VLOOKUP($F21,'key stage 2'!$B$10:$L$468,'key stage 2'!H$1,FALSE)=0,"",VLOOKUP($F21,'key stage 2'!$B$10:$L$468,'key stage 2'!H$1,FALSE))</f>
        <v>61</v>
      </c>
      <c r="M21" s="13"/>
      <c r="N21" s="13"/>
      <c r="O21" s="35">
        <f>IF(VLOOKUP($F21,'key stage 2'!$B$10:$L$468,'key stage 2'!K$1,FALSE)=0,"",VLOOKUP($F21,'key stage 2'!$B$10:$L$468,'key stage 2'!K$1,FALSE))</f>
        <v>53</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Somerset to Rural as a Region</v>
      </c>
      <c r="G24" s="56"/>
      <c r="H24" s="57"/>
      <c r="I24" s="19">
        <f>(I21-I22)</f>
        <v>2.6190476190476204</v>
      </c>
      <c r="J24" s="19">
        <f>(J21-J22)</f>
        <v>2.1428571428571459</v>
      </c>
      <c r="K24" s="19">
        <f t="shared" ref="K24:O24" si="3">(K21-K22)</f>
        <v>2.4285714285714306</v>
      </c>
      <c r="L24" s="19">
        <f t="shared" si="3"/>
        <v>-2.3999999999999986</v>
      </c>
      <c r="M24" s="19"/>
      <c r="N24" s="19"/>
      <c r="O24" s="19">
        <f t="shared" si="3"/>
        <v>-1.9500000000000028</v>
      </c>
      <c r="P24" s="42"/>
      <c r="Q24" s="29"/>
      <c r="R24" s="29"/>
      <c r="S24" s="29"/>
      <c r="T24" s="29"/>
    </row>
    <row r="25" spans="1:20" ht="51" customHeight="1" x14ac:dyDescent="0.3">
      <c r="B25" s="14"/>
      <c r="C25" s="14"/>
      <c r="D25" s="14"/>
      <c r="F25" s="44" t="str">
        <f>"% Gap - "&amp;F21&amp;" to England"</f>
        <v>% Gap - Somerset to England</v>
      </c>
      <c r="G25" s="45"/>
      <c r="H25" s="46"/>
      <c r="I25" s="19">
        <f>(I21-I23)</f>
        <v>-2</v>
      </c>
      <c r="J25" s="19">
        <f>(J21-J23)</f>
        <v>-3</v>
      </c>
      <c r="K25" s="19">
        <f t="shared" ref="K25:O25" si="4">(K21-K23)</f>
        <v>-3</v>
      </c>
      <c r="L25" s="19">
        <f t="shared" si="4"/>
        <v>-4</v>
      </c>
      <c r="M25" s="19"/>
      <c r="N25" s="19"/>
      <c r="O25" s="19">
        <f t="shared" si="4"/>
        <v>-5</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Mendip</v>
      </c>
      <c r="G30" s="10"/>
      <c r="H30" s="11"/>
      <c r="I30" s="12">
        <f>IF(VLOOKUP($F30,'level 2 maths eng'!$B$10:$L$468,'level 2 maths eng'!E$1,FALSE)=0,"",VLOOKUP($F30,'level 2 maths eng'!$B$10:$L$468,'level 2 maths eng'!E$1,FALSE))</f>
        <v>73.86478305</v>
      </c>
      <c r="J30" s="13">
        <f>IF(VLOOKUP($F30,'level 2 maths eng'!$B$10:$L$468,'level 2 maths eng'!F$1,FALSE)=0,"",VLOOKUP($F30,'level 2 maths eng'!$B$10:$L$468,'level 2 maths eng'!F$1,FALSE))</f>
        <v>72.309299899999999</v>
      </c>
      <c r="K30" s="13">
        <f>IF(VLOOKUP($F30,'level 2 maths eng'!$B$10:$L$468,'level 2 maths eng'!G$1,FALSE)=0,"",VLOOKUP($F30,'level 2 maths eng'!$B$10:$L$468,'level 2 maths eng'!G$1,FALSE))</f>
        <v>69.844559590000003</v>
      </c>
      <c r="L30" s="13">
        <f>IF(VLOOKUP($F30,'level 2 maths eng'!$B$10:$L$468,'level 2 maths eng'!H$1,FALSE)=0,"",VLOOKUP($F30,'level 2 maths eng'!$B$10:$L$468,'level 2 maths eng'!H$1,FALSE))</f>
        <v>72.60606061</v>
      </c>
      <c r="M30" s="35">
        <f>IF(VLOOKUP($F30,'level 2 maths eng'!$B$10:$L$468,'level 2 maths eng'!I$1,FALSE)=0,"",VLOOKUP($F30,'level 2 maths eng'!$B$10:$L$468,'level 2 maths eng'!I$1,FALSE))</f>
        <v>74.426605499999994</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Mendip to Rural as a Region</v>
      </c>
      <c r="G33" s="56"/>
      <c r="H33" s="57"/>
      <c r="I33" s="19">
        <f>(I30-I31)</f>
        <v>0.60579359098900909</v>
      </c>
      <c r="J33" s="19">
        <f>(J30-J31)</f>
        <v>-0.89088869252749703</v>
      </c>
      <c r="K33" s="19">
        <f t="shared" ref="K33:M33" si="6">(K30-K31)</f>
        <v>-3.4226930918181608</v>
      </c>
      <c r="L33" s="19">
        <f t="shared" si="6"/>
        <v>-0.66758402522725646</v>
      </c>
      <c r="M33" s="19">
        <f t="shared" si="6"/>
        <v>0.13712635607144819</v>
      </c>
      <c r="N33" s="42"/>
      <c r="O33" s="29"/>
      <c r="P33" s="29"/>
      <c r="Q33" s="29"/>
      <c r="R33" s="29"/>
      <c r="S33" s="29"/>
      <c r="T33" s="29"/>
    </row>
    <row r="34" spans="1:23" ht="51" customHeight="1" x14ac:dyDescent="0.3">
      <c r="B34" s="14"/>
      <c r="C34" s="14"/>
      <c r="D34" s="14"/>
      <c r="F34" s="44" t="str">
        <f>"% Gap - "&amp;F30&amp;" to England"</f>
        <v>% Gap - Mendip to England</v>
      </c>
      <c r="G34" s="45"/>
      <c r="H34" s="46"/>
      <c r="I34" s="19">
        <f>(I30-I32)</f>
        <v>2.3539200200000039</v>
      </c>
      <c r="J34" s="19">
        <f>(J30-J32)</f>
        <v>1.3390877199999949</v>
      </c>
      <c r="K34" s="19">
        <f t="shared" ref="K34:M34" si="7">(K30-K32)</f>
        <v>-1.4813529500000016</v>
      </c>
      <c r="L34" s="19">
        <f t="shared" si="7"/>
        <v>1.7515418100000062</v>
      </c>
      <c r="M34" s="19">
        <f t="shared" si="7"/>
        <v>1.4267809999999912</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Somerset</v>
      </c>
      <c r="G39" s="10"/>
      <c r="H39" s="11"/>
      <c r="I39" s="12">
        <f>IF(VLOOKUP($F39,ofsted!$B$10:$AR$468,ofsted!AG$1,FALSE)=0,"",VLOOKUP($F39,ofsted!$B$10:$AR$468,ofsted!AG$1,FALSE))</f>
        <v>83</v>
      </c>
      <c r="J39" s="13">
        <f>IF(VLOOKUP($F39,ofsted!$B$10:$AR$468,ofsted!AH$1,FALSE)=0,"",VLOOKUP($F39,ofsted!$B$10:$AR$468,ofsted!AH$1,FALSE))</f>
        <v>84.090909090909093</v>
      </c>
      <c r="K39" s="13">
        <f>IF(VLOOKUP($F39,ofsted!$B$10:$AR$468,ofsted!AI$1,FALSE)=0,"",VLOOKUP($F39,ofsted!$B$10:$AR$468,ofsted!AI$1,FALSE))</f>
        <v>83.333333333333343</v>
      </c>
      <c r="L39" s="13">
        <f>IF(VLOOKUP($F39,ofsted!$B$10:$AR$468,ofsted!AJ$1,FALSE)=0,"",VLOOKUP($F39,ofsted!$B$10:$AR$468,ofsted!AJ$1,FALSE))</f>
        <v>82.196969696969688</v>
      </c>
      <c r="M39" s="13">
        <f>IF(VLOOKUP($F39,ofsted!$B$10:$AR$468,ofsted!AK$1,FALSE)=0,"",VLOOKUP($F39,ofsted!$B$10:$AR$468,ofsted!AK$1,FALSE))</f>
        <v>83.458646616541358</v>
      </c>
      <c r="N39" s="13">
        <f>IF(VLOOKUP($F39,ofsted!$B$10:$AR$468,ofsted!AL$1,FALSE)=0,"",VLOOKUP($F39,ofsted!$B$10:$AR$468,ofsted!AL$1,FALSE))</f>
        <v>83.082706766917298</v>
      </c>
      <c r="O39" s="13">
        <f>IF(VLOOKUP($F39,ofsted!$B$10:$AR$468,ofsted!AM$1,FALSE)=0,"",VLOOKUP($F39,ofsted!$B$10:$AR$468,ofsted!AM$1,FALSE))</f>
        <v>83.458646616541358</v>
      </c>
      <c r="P39" s="13">
        <f>IF(VLOOKUP($F39,ofsted!$B$10:$AR$468,ofsted!AN$1,FALSE)=0,"",VLOOKUP($F39,ofsted!$B$10:$AR$468,ofsted!AN$1,FALSE))</f>
        <v>83.458646616541358</v>
      </c>
      <c r="Q39" s="13"/>
      <c r="R39" s="13">
        <f>IF(VLOOKUP($F39,ofsted!$B$10:$AR$468,ofsted!AO$1,FALSE)=0,"",VLOOKUP($F39,ofsted!$B$10:$AR$468,ofsted!AO$1,FALSE))</f>
        <v>83.458646616541358</v>
      </c>
      <c r="S39" s="13">
        <f>IF(VLOOKUP($F39,ofsted!$B$10:$AR$468,ofsted!AP$1,FALSE)=0,"",VLOOKUP($F39,ofsted!$B$10:$AR$468,ofsted!AP$1,FALSE))</f>
        <v>83.333333333333329</v>
      </c>
      <c r="T39" s="13">
        <f>IF(VLOOKUP($F39,ofsted!$B$10:$AR$468,ofsted!AQ$1,FALSE)=0,"",VLOOKUP($F39,ofsted!$B$10:$AR$468,ofsted!AQ$1,FALSE))</f>
        <v>81.818181818181827</v>
      </c>
      <c r="U39" s="13"/>
      <c r="V39" s="13">
        <f>IF(VLOOKUP($F39,ofsted!$B$10:$AR$468,ofsted!AR$1,FALSE)=0,"",VLOOKUP($F39,ofsted!$B$10:$AR$468,ofsted!AR$1,FALSE))</f>
        <v>81.509433962264154</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Somerset to Rural as a Region</v>
      </c>
      <c r="G42" s="56"/>
      <c r="H42" s="57"/>
      <c r="I42" s="19">
        <f>(I39-I40)</f>
        <v>-1.904853538593116</v>
      </c>
      <c r="J42" s="19">
        <f>(J39-J40)</f>
        <v>-0.41613316261202726</v>
      </c>
      <c r="K42" s="19">
        <f t="shared" ref="K42:P42" si="9">(K39-K40)</f>
        <v>-0.96948959224407361</v>
      </c>
      <c r="L42" s="19">
        <f t="shared" si="9"/>
        <v>-1.4498879344967435</v>
      </c>
      <c r="M42" s="19">
        <f t="shared" si="9"/>
        <v>-0.85088737234278256</v>
      </c>
      <c r="N42" s="19">
        <f t="shared" si="9"/>
        <v>-1.2247220491820343</v>
      </c>
      <c r="O42" s="19">
        <f t="shared" si="9"/>
        <v>-0.80259535348005784</v>
      </c>
      <c r="P42" s="19">
        <f t="shared" si="9"/>
        <v>-0.58162759082796356</v>
      </c>
      <c r="Q42" s="19"/>
      <c r="R42" s="19">
        <f t="shared" ref="R42:T42" si="10">(R39-R40)</f>
        <v>-0.6547067540039393</v>
      </c>
      <c r="S42" s="19">
        <f t="shared" si="10"/>
        <v>-0.84891467870191661</v>
      </c>
      <c r="T42" s="19">
        <f t="shared" si="10"/>
        <v>-2.7276640707548978</v>
      </c>
      <c r="U42" s="19"/>
      <c r="V42" s="19">
        <f t="shared" ref="V42" si="11">(V39-V40)</f>
        <v>-4.3092166608557392</v>
      </c>
    </row>
    <row r="43" spans="1:23" ht="51" customHeight="1" x14ac:dyDescent="0.3">
      <c r="B43" s="14"/>
      <c r="C43" s="14"/>
      <c r="D43" s="14"/>
      <c r="F43" s="44" t="str">
        <f>"% Gap - "&amp;F39&amp;" to England"</f>
        <v>% Gap - Somerset to England</v>
      </c>
      <c r="G43" s="45"/>
      <c r="H43" s="46"/>
      <c r="I43" s="19">
        <f>(I39-I41)</f>
        <v>-3</v>
      </c>
      <c r="J43" s="19">
        <f>(J39-J41)</f>
        <v>-1.9090909090909065</v>
      </c>
      <c r="K43" s="19">
        <f t="shared" ref="K43:P43" si="12">(K39-K41)</f>
        <v>-2.1787743724057549</v>
      </c>
      <c r="L43" s="19">
        <f t="shared" si="12"/>
        <v>-3.1642820287551103</v>
      </c>
      <c r="M43" s="19">
        <f t="shared" si="12"/>
        <v>-1.7246644833252276</v>
      </c>
      <c r="N43" s="19">
        <f t="shared" si="12"/>
        <v>-2.9159174018513312</v>
      </c>
      <c r="O43" s="19">
        <f t="shared" si="12"/>
        <v>-2.7392222057992655</v>
      </c>
      <c r="P43" s="19">
        <f t="shared" si="12"/>
        <v>-2.9162615392264541</v>
      </c>
      <c r="Q43" s="19"/>
      <c r="R43" s="19">
        <f t="shared" ref="R43:T43" si="13">(R39-R41)</f>
        <v>-2.8202840419043298</v>
      </c>
      <c r="S43" s="19">
        <f t="shared" si="13"/>
        <v>-3.1102313877125169</v>
      </c>
      <c r="T43" s="19">
        <f t="shared" si="13"/>
        <v>-5.1072711346557611</v>
      </c>
      <c r="U43" s="19"/>
      <c r="V43" s="19">
        <f t="shared" ref="V43" si="14">(V39-V41)</f>
        <v>-6.5688169007968327</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Somerset</v>
      </c>
      <c r="G48" s="10"/>
      <c r="H48" s="11"/>
      <c r="I48" s="12">
        <f>IF(VLOOKUP($F48,absentees!$B$10:$Q$468,absentees!O$1,FALSE)=0,"",VLOOKUP($F48,absentees!$B$10:$Q$468,absentees!O$1,FALSE))</f>
        <v>14.36866</v>
      </c>
      <c r="J48" s="13">
        <f>IF(VLOOKUP($F48,absentees!$B$10:$Q$468,absentees!P$1,FALSE)=0,"",VLOOKUP($F48,absentees!$B$10:$Q$468,absentees!P$1,FALSE))</f>
        <v>12.648999999999999</v>
      </c>
      <c r="K48" s="13">
        <f>IF(VLOOKUP($F48,absentees!$B$10:$Q$468,absentees!Q$1,FALSE)=0,"",VLOOKUP($F48,absentees!$B$10:$Q$468,absentees!Q$1,FALSE))</f>
        <v>24.94284</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Somerset to Rural as a Region</v>
      </c>
      <c r="G51" s="56"/>
      <c r="H51" s="57"/>
      <c r="I51" s="19">
        <f>(I48-I49)</f>
        <v>1.1050204926449076</v>
      </c>
      <c r="J51" s="19">
        <f>(J48-J49)</f>
        <v>0.48010258949899587</v>
      </c>
      <c r="K51" s="19">
        <f>(K48-K49)</f>
        <v>-1.3786432436633653</v>
      </c>
      <c r="L51" s="42"/>
      <c r="M51" s="29"/>
      <c r="N51" s="29"/>
      <c r="O51" s="29"/>
      <c r="P51" s="29"/>
      <c r="Q51" s="29"/>
      <c r="R51" s="29"/>
      <c r="S51" s="29"/>
      <c r="T51" s="29"/>
    </row>
    <row r="52" spans="1:20" ht="51" customHeight="1" x14ac:dyDescent="0.3">
      <c r="B52" s="14"/>
      <c r="C52" s="14"/>
      <c r="D52" s="14"/>
      <c r="F52" s="44" t="str">
        <f>"% Gap - "&amp;F48&amp;" to England"</f>
        <v>% Gap - Somerset to England</v>
      </c>
      <c r="G52" s="45"/>
      <c r="H52" s="46"/>
      <c r="I52" s="19">
        <f>(I48-I50)</f>
        <v>1.2325200000000009</v>
      </c>
      <c r="J52" s="19">
        <f>(J48-J50)</f>
        <v>-0.32975000000000065</v>
      </c>
      <c r="K52" s="19">
        <f>(K48-K50)</f>
        <v>1.4733599999999996</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Somerset</v>
      </c>
      <c r="G57" s="10"/>
      <c r="H57" s="11"/>
      <c r="I57" s="12">
        <f>IF(VLOOKUP($F57,'absentees FSM'!$B$10:$Q$468,'absentees FSM'!O$1,FALSE)=0,"",VLOOKUP($F57,'absentees FSM'!$B$10:$Q$468,'absentees FSM'!O$1,FALSE))</f>
        <v>27.933420000000002</v>
      </c>
      <c r="J57" s="13">
        <f>IF(VLOOKUP($F57,'absentees FSM'!$B$10:$Q$468,'absentees FSM'!P$1,FALSE)=0,"",VLOOKUP($F57,'absentees FSM'!$B$10:$Q$468,'absentees FSM'!P$1,FALSE))</f>
        <v>25.219010000000001</v>
      </c>
      <c r="K57" s="13">
        <f>IF(VLOOKUP($F57,'absentees FSM'!$B$10:$Q$468,'absentees FSM'!Q$1,FALSE)=0,"",VLOOKUP($F57,'absentees FSM'!$B$10:$Q$468,'absentees FSM'!Q$1,FALSE))</f>
        <v>37.316400000000002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Somerset to Rural as a Region</v>
      </c>
      <c r="G60" s="56"/>
      <c r="H60" s="57"/>
      <c r="I60" s="19">
        <f>(I57-I58)</f>
        <v>2.6822272863958396</v>
      </c>
      <c r="J60" s="19">
        <f>(J57-J58)</f>
        <v>0.91823008140024598</v>
      </c>
      <c r="K60" s="19">
        <f>(K57-K58)</f>
        <v>-0.97718131618256621</v>
      </c>
      <c r="L60" s="42"/>
      <c r="M60" s="29"/>
      <c r="N60" s="29"/>
      <c r="O60" s="29"/>
      <c r="P60" s="29"/>
      <c r="Q60" s="29"/>
      <c r="R60" s="29"/>
      <c r="S60" s="29"/>
      <c r="T60" s="29"/>
    </row>
    <row r="61" spans="1:20" ht="51" customHeight="1" x14ac:dyDescent="0.3">
      <c r="B61" s="14"/>
      <c r="C61" s="14"/>
      <c r="D61" s="14"/>
      <c r="F61" s="44" t="str">
        <f>"% Gap - "&amp;F57&amp;" to England"</f>
        <v>% Gap - Somerset to England</v>
      </c>
      <c r="G61" s="45"/>
      <c r="H61" s="46"/>
      <c r="I61" s="19">
        <f>(I57-I59)</f>
        <v>4.1667700000000032</v>
      </c>
      <c r="J61" s="19">
        <f>(J57-J59)</f>
        <v>1.1619400000000013</v>
      </c>
      <c r="K61" s="19">
        <f>(K57-K59)</f>
        <v>3.7138800000000032</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bXt0UKo8inYM/ut3aUAY1u/9HwuV4b62o9uTgEB7qY8YRG3Ca5IwoFLmA7NIyAziFy05IntJo2sewg2JtE6Ug==" saltValue="heII6GDV6qO/Oq1993tSaQ=="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2023-01-23T15:34:13Z</dcterms:modified>
</cp:coreProperties>
</file>