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9" documentId="8_{F32844CF-5222-4A14-AD10-E9D73C146A4B}" xr6:coauthVersionLast="47" xr6:coauthVersionMax="47" xr10:uidLastSave="{035AD5FC-DCE1-4B0D-BF58-575C06D462E9}"/>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<sst xmlns="http://schemas.openxmlformats.org/spreadsheetml/2006/main" count="9432" uniqueCount="1374">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</sst>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Warwickshire</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41.2</c:v>
                </c:pt>
                <c:pt idx="1">
                  <c:v>57.5</c:v>
                </c:pt>
                <c:pt idx="2">
                  <c:v>64.599999999999994</c:v>
                </c:pt>
                <c:pt idx="3">
                  <c:v>69.2</c:v>
                </c:pt>
                <c:pt idx="4">
                  <c:v>70.7</c:v>
                </c:pt>
                <c:pt idx="5">
                  <c:v>70.8</c:v>
                </c:pt>
                <c:pt idx="6">
                  <c:v>71.099999999999994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Warwickshire</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57</c:v>
                </c:pt>
                <c:pt idx="1">
                  <c:v>62</c:v>
                </c:pt>
                <c:pt idx="2">
                  <c:v>67</c:v>
                </c:pt>
                <c:pt idx="3">
                  <c:v>66</c:v>
                </c:pt>
                <c:pt idx="6">
                  <c:v>60</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Warwickshire</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88</c:v>
                </c:pt>
                <c:pt idx="1">
                  <c:v>88.016528925619838</c:v>
                </c:pt>
                <c:pt idx="2">
                  <c:v>89.211618257261421</c:v>
                </c:pt>
                <c:pt idx="3">
                  <c:v>88.796680497925308</c:v>
                </c:pt>
                <c:pt idx="4">
                  <c:v>88.429752066115697</c:v>
                </c:pt>
                <c:pt idx="5">
                  <c:v>86.776859504132233</c:v>
                </c:pt>
                <c:pt idx="6">
                  <c:v>86.363636363636374</c:v>
                </c:pt>
                <c:pt idx="7">
                  <c:v>85.950413223140501</c:v>
                </c:pt>
                <c:pt idx="9">
                  <c:v>85.892116182572607</c:v>
                </c:pt>
                <c:pt idx="10">
                  <c:v>86.721991701244804</c:v>
                </c:pt>
                <c:pt idx="11">
                  <c:v>87.966804979253112</c:v>
                </c:pt>
                <c:pt idx="13">
                  <c:v>87.65432098765433</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Warwickshire</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12.48648</c:v>
                </c:pt>
                <c:pt idx="1">
                  <c:v>12.5784</c:v>
                </c:pt>
                <c:pt idx="2">
                  <c:v>26.241520000000001</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Warwickshire</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26.833649999999999</c:v>
                </c:pt>
                <c:pt idx="1">
                  <c:v>26.28406</c:v>
                </c:pt>
                <c:pt idx="2">
                  <c:v>40.013890000000004</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Rugby</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76.647834270000004</c:v>
                </c:pt>
                <c:pt idx="1">
                  <c:v>72.129629629999997</c:v>
                </c:pt>
                <c:pt idx="2">
                  <c:v>75.269872419999999</c:v>
                </c:pt>
                <c:pt idx="3">
                  <c:v>75.337186900000006</c:v>
                </c:pt>
                <c:pt idx="4">
                  <c:v>78.701825560000003</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Warwickshire began the period below both the rural and England situations, however greater subsequent increases saw it move in line with the rural and England positions where it remained.</a:t>
          </a:r>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53340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3469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baseline="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Warwickshire was consistently greater than the rural and England</a:t>
          </a:r>
          <a:r>
            <a:rPr lang="en-GB" sz="1200" baseline="0">
              <a:solidFill>
                <a:schemeClr val="dk1"/>
              </a:solidFill>
              <a:effectLst/>
              <a:latin typeface="Avenir Next LT Pro" panose="020B0504020202020204" pitchFamily="34" charset="0"/>
              <a:ea typeface="+mn-ea"/>
              <a:cs typeface="+mn-cs"/>
            </a:rPr>
            <a:t> situations.</a:t>
          </a:r>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baseline="0">
            <a:effectLst/>
            <a:latin typeface="Avenir Next LT Pro" panose="020B0504020202020204" pitchFamily="34" charset="0"/>
          </a:endParaRPr>
        </a:p>
        <a:p>
          <a:r>
            <a:rPr lang="en-GB" sz="1200" baseline="0">
              <a:effectLst/>
              <a:latin typeface="Avenir Next LT Pro" panose="020B0504020202020204" pitchFamily="34" charset="0"/>
            </a:rPr>
            <a:t>The percentage for Warwickshire over the duration of the period considered here was generally above both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Warwickshire was in line with that of 'Rural as a Region'.</a:t>
          </a:r>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Warwickshire was above both that of the rural situation</a:t>
          </a:r>
          <a:r>
            <a:rPr lang="en-GB" sz="1200" baseline="0">
              <a:effectLst/>
              <a:latin typeface="Avenir Next LT Pro" panose="020B0504020202020204" pitchFamily="34" charset="0"/>
            </a:rPr>
            <a:t> and the England situation</a:t>
          </a:r>
          <a:r>
            <a:rPr lang="en-GB" sz="1200">
              <a:effectLst/>
              <a:latin typeface="Avenir Next LT Pro" panose="020B0504020202020204" pitchFamily="34" charset="0"/>
            </a:rPr>
            <a:t>.</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Rugby was generally greater than the rural and England situations over the period.</a:t>
          </a:r>
        </a:p>
        <a:p>
          <a:endParaRPr lang="en-GB" sz="1200" baseline="0">
            <a:solidFill>
              <a:schemeClr val="dk1"/>
            </a:solidFill>
            <a:effectLst/>
            <a:latin typeface="Avenir Next LT Pro" panose="020B0504020202020204" pitchFamily="34"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219</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Warwickshire</v>
      </c>
      <c r="G12" s="10"/>
      <c r="H12" s="11"/>
      <c r="I12" s="12">
        <f>IF(VLOOKUP($F12,'early learning goals'!$B$10:$AC$468,'early learning goals'!W$1,FALSE)=0,"",VLOOKUP($F12,'early learning goals'!$B$10:$AC$468,'early learning goals'!W$1,FALSE))</f>
        <v>41.2</v>
      </c>
      <c r="J12" s="13">
        <f>IF(VLOOKUP($F12,'early learning goals'!$B$10:$AC$468,'early learning goals'!X$1,FALSE)=0,"",VLOOKUP($F12,'early learning goals'!$B$10:$AC$468,'early learning goals'!X$1,FALSE))</f>
        <v>57.5</v>
      </c>
      <c r="K12" s="13">
        <f>IF(VLOOKUP($F12,'early learning goals'!$B$10:$AC$468,'early learning goals'!Y$1,FALSE)=0,"",VLOOKUP($F12,'early learning goals'!$B$10:$AC$468,'early learning goals'!Y$1,FALSE))</f>
        <v>64.599999999999994</v>
      </c>
      <c r="L12" s="13">
        <f>IF(VLOOKUP($F12,'early learning goals'!$B$10:$AC$468,'early learning goals'!Z$1,FALSE)=0,"",VLOOKUP($F12,'early learning goals'!$B$10:$AC$468,'early learning goals'!Z$1,FALSE))</f>
        <v>69.2</v>
      </c>
      <c r="M12" s="13">
        <f>IF(VLOOKUP($F12,'early learning goals'!$B$10:$AC$468,'early learning goals'!AA$1,FALSE)=0,"",VLOOKUP($F12,'early learning goals'!$B$10:$AC$468,'early learning goals'!AA$1,FALSE))</f>
        <v>70.7</v>
      </c>
      <c r="N12" s="13">
        <f>IF(VLOOKUP($F12,'early learning goals'!$B$10:$AC$468,'early learning goals'!AB$1,FALSE)=0,"",VLOOKUP($F12,'early learning goals'!$B$10:$AC$468,'early learning goals'!AB$1,FALSE))</f>
        <v>70.8</v>
      </c>
      <c r="O12" s="13">
        <f>IF(VLOOKUP($F12,'early learning goals'!$B$10:$AC$468,'early learning goals'!AC$1,FALSE)=0,"",VLOOKUP($F12,'early learning goals'!$B$10:$AC$468,'early learning goals'!AC$1,FALSE))</f>
        <v>71.099999999999994</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Warwickshire to Rural as a Region</v>
      </c>
      <c r="G15" s="56"/>
      <c r="H15" s="57"/>
      <c r="I15" s="19">
        <f>(I12-I13)</f>
        <v>-8.1080511487032609</v>
      </c>
      <c r="J15" s="19">
        <f>(J12-J13)</f>
        <v>-1.674977066256325</v>
      </c>
      <c r="K15" s="19">
        <f t="shared" ref="K15:O15" si="0">(K12-K13)</f>
        <v>-7.2880896089301928E-2</v>
      </c>
      <c r="L15" s="19">
        <f t="shared" si="0"/>
        <v>1.1855364507806172</v>
      </c>
      <c r="M15" s="19">
        <f t="shared" si="0"/>
        <v>1.286892544521578</v>
      </c>
      <c r="N15" s="19">
        <f t="shared" si="0"/>
        <v>0.42384876393600734</v>
      </c>
      <c r="O15" s="19">
        <f t="shared" si="0"/>
        <v>1.930606398217094E-2</v>
      </c>
      <c r="P15" s="42"/>
      <c r="Q15" s="29"/>
      <c r="R15" s="29"/>
      <c r="S15" s="29"/>
      <c r="T15" s="29"/>
    </row>
    <row r="16" spans="1:20" ht="51" customHeight="1" x14ac:dyDescent="0.3">
      <c r="B16" s="14"/>
      <c r="C16" s="14"/>
      <c r="D16" s="14"/>
      <c r="F16" s="44" t="str">
        <f>"% Gap - "&amp;F12&amp;" to England"</f>
        <v>% Gap - Warwickshire to England</v>
      </c>
      <c r="G16" s="45"/>
      <c r="H16" s="46"/>
      <c r="I16" s="19">
        <f>(I12-I14)</f>
        <v>-7.6999999999999957</v>
      </c>
      <c r="J16" s="19">
        <f>(J12-J14)</f>
        <v>-0.5</v>
      </c>
      <c r="K16" s="19">
        <f t="shared" ref="K16:O16" si="1">(K12-K14)</f>
        <v>0.5</v>
      </c>
      <c r="L16" s="19">
        <f t="shared" si="1"/>
        <v>1.9000000000000057</v>
      </c>
      <c r="M16" s="19">
        <f t="shared" si="1"/>
        <v>1.7000000000000028</v>
      </c>
      <c r="N16" s="19">
        <f t="shared" si="1"/>
        <v>0.59999999999999432</v>
      </c>
      <c r="O16" s="19">
        <f t="shared" si="1"/>
        <v>0.39999999999999147</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Warwickshire</v>
      </c>
      <c r="G21" s="10"/>
      <c r="H21" s="11"/>
      <c r="I21" s="12">
        <f>IF(VLOOKUP($F21,'key stage 2'!$B$10:$L$468,'key stage 2'!E$1,FALSE)=0,"",VLOOKUP($F21,'key stage 2'!$B$10:$L$468,'key stage 2'!E$1,FALSE))</f>
        <v>57</v>
      </c>
      <c r="J21" s="13">
        <f>IF(VLOOKUP($F21,'key stage 2'!$B$10:$L$468,'key stage 2'!F$1,FALSE)=0,"",VLOOKUP($F21,'key stage 2'!$B$10:$L$468,'key stage 2'!F$1,FALSE))</f>
        <v>62</v>
      </c>
      <c r="K21" s="13">
        <f>IF(VLOOKUP($F21,'key stage 2'!$B$10:$L$468,'key stage 2'!G$1,FALSE)=0,"",VLOOKUP($F21,'key stage 2'!$B$10:$L$468,'key stage 2'!G$1,FALSE))</f>
        <v>67</v>
      </c>
      <c r="L21" s="13">
        <f>IF(VLOOKUP($F21,'key stage 2'!$B$10:$L$468,'key stage 2'!H$1,FALSE)=0,"",VLOOKUP($F21,'key stage 2'!$B$10:$L$468,'key stage 2'!H$1,FALSE))</f>
        <v>66</v>
      </c>
      <c r="M21" s="13"/>
      <c r="N21" s="13"/>
      <c r="O21" s="35">
        <f>IF(VLOOKUP($F21,'key stage 2'!$B$10:$L$468,'key stage 2'!K$1,FALSE)=0,"",VLOOKUP($F21,'key stage 2'!$B$10:$L$468,'key stage 2'!K$1,FALSE))</f>
        <v>60</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Warwickshire to Rural as a Region</v>
      </c>
      <c r="G24" s="56"/>
      <c r="H24" s="57"/>
      <c r="I24" s="19">
        <f>(I21-I22)</f>
        <v>7.6190476190476204</v>
      </c>
      <c r="J24" s="19">
        <f>(J21-J22)</f>
        <v>5.1428571428571459</v>
      </c>
      <c r="K24" s="19">
        <f t="shared" ref="K24:O24" si="3">(K21-K22)</f>
        <v>7.4285714285714306</v>
      </c>
      <c r="L24" s="19">
        <f t="shared" si="3"/>
        <v>2.6000000000000014</v>
      </c>
      <c r="M24" s="19"/>
      <c r="N24" s="19"/>
      <c r="O24" s="19">
        <f t="shared" si="3"/>
        <v>5.0499999999999972</v>
      </c>
      <c r="P24" s="42"/>
      <c r="Q24" s="29"/>
      <c r="R24" s="29"/>
      <c r="S24" s="29"/>
      <c r="T24" s="29"/>
    </row>
    <row r="25" spans="1:20" ht="51" customHeight="1" x14ac:dyDescent="0.3">
      <c r="B25" s="14"/>
      <c r="C25" s="14"/>
      <c r="D25" s="14"/>
      <c r="F25" s="44" t="str">
        <f>"% Gap - "&amp;F21&amp;" to England"</f>
        <v>% Gap - Warwickshire to England</v>
      </c>
      <c r="G25" s="45"/>
      <c r="H25" s="46"/>
      <c r="I25" s="19">
        <f>(I21-I23)</f>
        <v>3</v>
      </c>
      <c r="J25" s="19">
        <f>(J21-J23)</f>
        <v>0</v>
      </c>
      <c r="K25" s="19">
        <f t="shared" ref="K25:O25" si="4">(K21-K23)</f>
        <v>2</v>
      </c>
      <c r="L25" s="19">
        <f t="shared" si="4"/>
        <v>1</v>
      </c>
      <c r="M25" s="19"/>
      <c r="N25" s="19"/>
      <c r="O25" s="19">
        <f t="shared" si="4"/>
        <v>2</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Rugby</v>
      </c>
      <c r="G30" s="10"/>
      <c r="H30" s="11"/>
      <c r="I30" s="12">
        <f>IF(VLOOKUP($F30,'level 2 maths eng'!$B$10:$L$468,'level 2 maths eng'!E$1,FALSE)=0,"",VLOOKUP($F30,'level 2 maths eng'!$B$10:$L$468,'level 2 maths eng'!E$1,FALSE))</f>
        <v>76.647834270000004</v>
      </c>
      <c r="J30" s="13">
        <f>IF(VLOOKUP($F30,'level 2 maths eng'!$B$10:$L$468,'level 2 maths eng'!F$1,FALSE)=0,"",VLOOKUP($F30,'level 2 maths eng'!$B$10:$L$468,'level 2 maths eng'!F$1,FALSE))</f>
        <v>72.129629629999997</v>
      </c>
      <c r="K30" s="13">
        <f>IF(VLOOKUP($F30,'level 2 maths eng'!$B$10:$L$468,'level 2 maths eng'!G$1,FALSE)=0,"",VLOOKUP($F30,'level 2 maths eng'!$B$10:$L$468,'level 2 maths eng'!G$1,FALSE))</f>
        <v>75.269872419999999</v>
      </c>
      <c r="L30" s="13">
        <f>IF(VLOOKUP($F30,'level 2 maths eng'!$B$10:$L$468,'level 2 maths eng'!H$1,FALSE)=0,"",VLOOKUP($F30,'level 2 maths eng'!$B$10:$L$468,'level 2 maths eng'!H$1,FALSE))</f>
        <v>75.337186900000006</v>
      </c>
      <c r="M30" s="35">
        <f>IF(VLOOKUP($F30,'level 2 maths eng'!$B$10:$L$468,'level 2 maths eng'!I$1,FALSE)=0,"",VLOOKUP($F30,'level 2 maths eng'!$B$10:$L$468,'level 2 maths eng'!I$1,FALSE))</f>
        <v>78.701825560000003</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Rugby to Rural as a Region</v>
      </c>
      <c r="G33" s="56"/>
      <c r="H33" s="57"/>
      <c r="I33" s="19">
        <f>(I30-I31)</f>
        <v>3.3888448109890135</v>
      </c>
      <c r="J33" s="19">
        <f>(J30-J31)</f>
        <v>-1.0705589625274996</v>
      </c>
      <c r="K33" s="19">
        <f t="shared" ref="K33:M33" si="6">(K30-K31)</f>
        <v>2.0026197381818349</v>
      </c>
      <c r="L33" s="19">
        <f t="shared" si="6"/>
        <v>2.0635422647727495</v>
      </c>
      <c r="M33" s="19">
        <f t="shared" si="6"/>
        <v>4.4123464160714576</v>
      </c>
      <c r="N33" s="42"/>
      <c r="O33" s="29"/>
      <c r="P33" s="29"/>
      <c r="Q33" s="29"/>
      <c r="R33" s="29"/>
      <c r="S33" s="29"/>
      <c r="T33" s="29"/>
    </row>
    <row r="34" spans="1:23" ht="51" customHeight="1" x14ac:dyDescent="0.3">
      <c r="B34" s="14"/>
      <c r="C34" s="14"/>
      <c r="D34" s="14"/>
      <c r="F34" s="44" t="str">
        <f>"% Gap - "&amp;F30&amp;" to England"</f>
        <v>% Gap - Rugby to England</v>
      </c>
      <c r="G34" s="45"/>
      <c r="H34" s="46"/>
      <c r="I34" s="19">
        <f>(I30-I32)</f>
        <v>5.1369712400000083</v>
      </c>
      <c r="J34" s="19">
        <f>(J30-J32)</f>
        <v>1.1594174499999923</v>
      </c>
      <c r="K34" s="19">
        <f t="shared" ref="K34:M34" si="7">(K30-K32)</f>
        <v>3.9439598799999942</v>
      </c>
      <c r="L34" s="19">
        <f t="shared" si="7"/>
        <v>4.4826681000000121</v>
      </c>
      <c r="M34" s="19">
        <f t="shared" si="7"/>
        <v>5.7020010600000006</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Warwickshire</v>
      </c>
      <c r="G39" s="10"/>
      <c r="H39" s="11"/>
      <c r="I39" s="12">
        <f>IF(VLOOKUP($F39,ofsted!$B$10:$AR$468,ofsted!AG$1,FALSE)=0,"",VLOOKUP($F39,ofsted!$B$10:$AR$468,ofsted!AG$1,FALSE))</f>
        <v>88</v>
      </c>
      <c r="J39" s="13">
        <f>IF(VLOOKUP($F39,ofsted!$B$10:$AR$468,ofsted!AH$1,FALSE)=0,"",VLOOKUP($F39,ofsted!$B$10:$AR$468,ofsted!AH$1,FALSE))</f>
        <v>88.016528925619838</v>
      </c>
      <c r="K39" s="13">
        <f>IF(VLOOKUP($F39,ofsted!$B$10:$AR$468,ofsted!AI$1,FALSE)=0,"",VLOOKUP($F39,ofsted!$B$10:$AR$468,ofsted!AI$1,FALSE))</f>
        <v>89.211618257261421</v>
      </c>
      <c r="L39" s="13">
        <f>IF(VLOOKUP($F39,ofsted!$B$10:$AR$468,ofsted!AJ$1,FALSE)=0,"",VLOOKUP($F39,ofsted!$B$10:$AR$468,ofsted!AJ$1,FALSE))</f>
        <v>88.796680497925308</v>
      </c>
      <c r="M39" s="13">
        <f>IF(VLOOKUP($F39,ofsted!$B$10:$AR$468,ofsted!AK$1,FALSE)=0,"",VLOOKUP($F39,ofsted!$B$10:$AR$468,ofsted!AK$1,FALSE))</f>
        <v>88.429752066115697</v>
      </c>
      <c r="N39" s="13">
        <f>IF(VLOOKUP($F39,ofsted!$B$10:$AR$468,ofsted!AL$1,FALSE)=0,"",VLOOKUP($F39,ofsted!$B$10:$AR$468,ofsted!AL$1,FALSE))</f>
        <v>86.776859504132233</v>
      </c>
      <c r="O39" s="13">
        <f>IF(VLOOKUP($F39,ofsted!$B$10:$AR$468,ofsted!AM$1,FALSE)=0,"",VLOOKUP($F39,ofsted!$B$10:$AR$468,ofsted!AM$1,FALSE))</f>
        <v>86.363636363636374</v>
      </c>
      <c r="P39" s="13">
        <f>IF(VLOOKUP($F39,ofsted!$B$10:$AR$468,ofsted!AN$1,FALSE)=0,"",VLOOKUP($F39,ofsted!$B$10:$AR$468,ofsted!AN$1,FALSE))</f>
        <v>85.950413223140501</v>
      </c>
      <c r="Q39" s="13"/>
      <c r="R39" s="13">
        <f>IF(VLOOKUP($F39,ofsted!$B$10:$AR$468,ofsted!AO$1,FALSE)=0,"",VLOOKUP($F39,ofsted!$B$10:$AR$468,ofsted!AO$1,FALSE))</f>
        <v>85.892116182572607</v>
      </c>
      <c r="S39" s="13">
        <f>IF(VLOOKUP($F39,ofsted!$B$10:$AR$468,ofsted!AP$1,FALSE)=0,"",VLOOKUP($F39,ofsted!$B$10:$AR$468,ofsted!AP$1,FALSE))</f>
        <v>86.721991701244804</v>
      </c>
      <c r="T39" s="13">
        <f>IF(VLOOKUP($F39,ofsted!$B$10:$AR$468,ofsted!AQ$1,FALSE)=0,"",VLOOKUP($F39,ofsted!$B$10:$AR$468,ofsted!AQ$1,FALSE))</f>
        <v>87.966804979253112</v>
      </c>
      <c r="U39" s="13"/>
      <c r="V39" s="13">
        <f>IF(VLOOKUP($F39,ofsted!$B$10:$AR$468,ofsted!AR$1,FALSE)=0,"",VLOOKUP($F39,ofsted!$B$10:$AR$468,ofsted!AR$1,FALSE))</f>
        <v>87.65432098765433</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Warwickshire to Rural as a Region</v>
      </c>
      <c r="G42" s="56"/>
      <c r="H42" s="57"/>
      <c r="I42" s="19">
        <f>(I39-I40)</f>
        <v>3.095146461406884</v>
      </c>
      <c r="J42" s="19">
        <f>(J39-J40)</f>
        <v>3.509486672098717</v>
      </c>
      <c r="K42" s="19">
        <f t="shared" ref="K42:P42" si="9">(K39-K40)</f>
        <v>4.9087953316840043</v>
      </c>
      <c r="L42" s="19">
        <f t="shared" si="9"/>
        <v>5.1498228664588765</v>
      </c>
      <c r="M42" s="19">
        <f t="shared" si="9"/>
        <v>4.1202180772315558</v>
      </c>
      <c r="N42" s="19">
        <f t="shared" si="9"/>
        <v>2.4694306880329009</v>
      </c>
      <c r="O42" s="19">
        <f t="shared" si="9"/>
        <v>2.1023943936149578</v>
      </c>
      <c r="P42" s="19">
        <f t="shared" si="9"/>
        <v>1.9101390157711791</v>
      </c>
      <c r="Q42" s="19"/>
      <c r="R42" s="19">
        <f t="shared" ref="R42:T42" si="10">(R39-R40)</f>
        <v>1.7787628120273098</v>
      </c>
      <c r="S42" s="19">
        <f t="shared" si="10"/>
        <v>2.5397436892095584</v>
      </c>
      <c r="T42" s="19">
        <f t="shared" si="10"/>
        <v>3.4209590903163871</v>
      </c>
      <c r="U42" s="19"/>
      <c r="V42" s="19">
        <f t="shared" ref="V42" si="11">(V39-V40)</f>
        <v>1.8356703645344368</v>
      </c>
    </row>
    <row r="43" spans="1:23" ht="51" customHeight="1" x14ac:dyDescent="0.3">
      <c r="B43" s="14"/>
      <c r="C43" s="14"/>
      <c r="D43" s="14"/>
      <c r="F43" s="44" t="str">
        <f>"% Gap - "&amp;F39&amp;" to England"</f>
        <v>% Gap - Warwickshire to England</v>
      </c>
      <c r="G43" s="45"/>
      <c r="H43" s="46"/>
      <c r="I43" s="19">
        <f>(I39-I41)</f>
        <v>2</v>
      </c>
      <c r="J43" s="19">
        <f>(J39-J41)</f>
        <v>2.0165289256198378</v>
      </c>
      <c r="K43" s="19">
        <f t="shared" ref="K43:P43" si="12">(K39-K41)</f>
        <v>3.699510551522323</v>
      </c>
      <c r="L43" s="19">
        <f t="shared" si="12"/>
        <v>3.4354287722005097</v>
      </c>
      <c r="M43" s="19">
        <f t="shared" si="12"/>
        <v>3.2464409662491107</v>
      </c>
      <c r="N43" s="19">
        <f t="shared" si="12"/>
        <v>0.77823533536360401</v>
      </c>
      <c r="O43" s="19">
        <f t="shared" si="12"/>
        <v>0.16576754129575022</v>
      </c>
      <c r="P43" s="19">
        <f t="shared" si="12"/>
        <v>-0.42449493262731153</v>
      </c>
      <c r="Q43" s="19"/>
      <c r="R43" s="19">
        <f t="shared" ref="R43:T43" si="13">(R39-R41)</f>
        <v>-0.38681447587308071</v>
      </c>
      <c r="S43" s="19">
        <f t="shared" si="13"/>
        <v>0.27842698019895806</v>
      </c>
      <c r="T43" s="19">
        <f t="shared" si="13"/>
        <v>1.0413520264155238</v>
      </c>
      <c r="U43" s="19"/>
      <c r="V43" s="19">
        <f t="shared" ref="V43" si="14">(V39-V41)</f>
        <v>-0.42392987540665672</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Warwickshire</v>
      </c>
      <c r="G48" s="10"/>
      <c r="H48" s="11"/>
      <c r="I48" s="12">
        <f>IF(VLOOKUP($F48,absentees!$B$10:$Q$468,absentees!O$1,FALSE)=0,"",VLOOKUP($F48,absentees!$B$10:$Q$468,absentees!O$1,FALSE))</f>
        <v>12.48648</v>
      </c>
      <c r="J48" s="13">
        <f>IF(VLOOKUP($F48,absentees!$B$10:$Q$468,absentees!P$1,FALSE)=0,"",VLOOKUP($F48,absentees!$B$10:$Q$468,absentees!P$1,FALSE))</f>
        <v>12.5784</v>
      </c>
      <c r="K48" s="13">
        <f>IF(VLOOKUP($F48,absentees!$B$10:$Q$468,absentees!Q$1,FALSE)=0,"",VLOOKUP($F48,absentees!$B$10:$Q$468,absentees!Q$1,FALSE))</f>
        <v>26.241520000000001</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Warwickshire to Rural as a Region</v>
      </c>
      <c r="G51" s="56"/>
      <c r="H51" s="57"/>
      <c r="I51" s="19">
        <f>(I48-I49)</f>
        <v>-0.77715950735509232</v>
      </c>
      <c r="J51" s="19">
        <f>(J48-J49)</f>
        <v>0.40950258949899698</v>
      </c>
      <c r="K51" s="19">
        <f>(K48-K49)</f>
        <v>-7.9963243663364381E-2</v>
      </c>
      <c r="L51" s="42"/>
      <c r="M51" s="29"/>
      <c r="N51" s="29"/>
      <c r="O51" s="29"/>
      <c r="P51" s="29"/>
      <c r="Q51" s="29"/>
      <c r="R51" s="29"/>
      <c r="S51" s="29"/>
      <c r="T51" s="29"/>
    </row>
    <row r="52" spans="1:20" ht="51" customHeight="1" x14ac:dyDescent="0.3">
      <c r="B52" s="14"/>
      <c r="C52" s="14"/>
      <c r="D52" s="14"/>
      <c r="F52" s="44" t="str">
        <f>"% Gap - "&amp;F48&amp;" to England"</f>
        <v>% Gap - Warwickshire to England</v>
      </c>
      <c r="G52" s="45"/>
      <c r="H52" s="46"/>
      <c r="I52" s="19">
        <f>(I48-I50)</f>
        <v>-0.64965999999999902</v>
      </c>
      <c r="J52" s="19">
        <f>(J48-J50)</f>
        <v>-0.40034999999999954</v>
      </c>
      <c r="K52" s="19">
        <f>(K48-K50)</f>
        <v>2.7720400000000005</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Warwickshire</v>
      </c>
      <c r="G57" s="10"/>
      <c r="H57" s="11"/>
      <c r="I57" s="12">
        <f>IF(VLOOKUP($F57,'absentees FSM'!$B$10:$Q$468,'absentees FSM'!O$1,FALSE)=0,"",VLOOKUP($F57,'absentees FSM'!$B$10:$Q$468,'absentees FSM'!O$1,FALSE))</f>
        <v>26.833649999999999</v>
      </c>
      <c r="J57" s="13">
        <f>IF(VLOOKUP($F57,'absentees FSM'!$B$10:$Q$468,'absentees FSM'!P$1,FALSE)=0,"",VLOOKUP($F57,'absentees FSM'!$B$10:$Q$468,'absentees FSM'!P$1,FALSE))</f>
        <v>26.28406</v>
      </c>
      <c r="K57" s="13">
        <f>IF(VLOOKUP($F57,'absentees FSM'!$B$10:$Q$468,'absentees FSM'!Q$1,FALSE)=0,"",VLOOKUP($F57,'absentees FSM'!$B$10:$Q$468,'absentees FSM'!Q$1,FALSE))</f>
        <v>40.013890000000004</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Warwickshire to Rural as a Region</v>
      </c>
      <c r="G60" s="56"/>
      <c r="H60" s="57"/>
      <c r="I60" s="19">
        <f>(I57-I58)</f>
        <v>1.5824572863958366</v>
      </c>
      <c r="J60" s="19">
        <f>(J57-J58)</f>
        <v>1.9832800814002454</v>
      </c>
      <c r="K60" s="19">
        <f>(K57-K58)</f>
        <v>1.7203086838174357</v>
      </c>
      <c r="L60" s="42"/>
      <c r="M60" s="29"/>
      <c r="N60" s="29"/>
      <c r="O60" s="29"/>
      <c r="P60" s="29"/>
      <c r="Q60" s="29"/>
      <c r="R60" s="29"/>
      <c r="S60" s="29"/>
      <c r="T60" s="29"/>
    </row>
    <row r="61" spans="1:20" ht="51" customHeight="1" x14ac:dyDescent="0.3">
      <c r="B61" s="14"/>
      <c r="C61" s="14"/>
      <c r="D61" s="14"/>
      <c r="F61" s="44" t="str">
        <f>"% Gap - "&amp;F57&amp;" to England"</f>
        <v>% Gap - Warwickshire to England</v>
      </c>
      <c r="G61" s="45"/>
      <c r="H61" s="46"/>
      <c r="I61" s="19">
        <f>(I57-I59)</f>
        <v>3.0670000000000002</v>
      </c>
      <c r="J61" s="19">
        <f>(J57-J59)</f>
        <v>2.2269900000000007</v>
      </c>
      <c r="K61" s="19">
        <f>(K57-K59)</f>
        <v>6.4113700000000051</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8QGp/+tU+wZio8CmFGcJxChTyUVCYpmZ5yY3CBDG11fVb2SG2ndsukVQNYmnD40Nx+8pJkM82NSi0fCClFlJqg==" saltValue="EUJf+0jd1LqjZbLIR28ZTQ=="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2023-01-11T09:25:46Z</cp:lastPrinted>
  <dcterms:created xsi:type="dcterms:W3CDTF">2022-08-17T09:40:46Z</dcterms:created>
  <dcterms:modified xsi:type="dcterms:W3CDTF">2023-01-24T11:25:28Z</dcterms:modified>
</cp:coreProperties>
</file>