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10" documentId="8_{2F2E4C4E-3544-4A33-B2B2-0EAB2B80D8E5}" xr6:coauthVersionLast="47" xr6:coauthVersionMax="47" xr10:uidLastSave="{8A213079-E830-4171-B027-35969C2BBB46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<sst xmlns="http://schemas.openxmlformats.org/spreadsheetml/2006/main" count="9432" uniqueCount="1374">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</sst>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50</c:v>
                </c:pt>
                <c:pt idx="1">
                  <c:v>55.3</c:v>
                </c:pt>
                <c:pt idx="2">
                  <c:v>62.8</c:v>
                </c:pt>
                <c:pt idx="3">
                  <c:v>64.900000000000006</c:v>
                </c:pt>
                <c:pt idx="4">
                  <c:v>67</c:v>
                </c:pt>
                <c:pt idx="5">
                  <c:v>68.099999999999994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63</c:v>
                </c:pt>
                <c:pt idx="3">
                  <c:v>65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87</c:v>
                </c:pt>
                <c:pt idx="1">
                  <c:v>86</c:v>
                </c:pt>
                <c:pt idx="2">
                  <c:v>86.333333333333329</c:v>
                </c:pt>
                <c:pt idx="3">
                  <c:v>84.666666666666657</c:v>
                </c:pt>
                <c:pt idx="4">
                  <c:v>83.666666666666671</c:v>
                </c:pt>
                <c:pt idx="5">
                  <c:v>83.61204013377926</c:v>
                </c:pt>
                <c:pt idx="6">
                  <c:v>83.946488294314378</c:v>
                </c:pt>
                <c:pt idx="7">
                  <c:v>83.946488294314378</c:v>
                </c:pt>
                <c:pt idx="9">
                  <c:v>84.228187919463096</c:v>
                </c:pt>
                <c:pt idx="10">
                  <c:v>83.892617449664428</c:v>
                </c:pt>
                <c:pt idx="11">
                  <c:v>84.797297297297291</c:v>
                </c:pt>
                <c:pt idx="13">
                  <c:v>87.919463087248332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11.80931</c:v>
                </c:pt>
                <c:pt idx="1">
                  <c:v>11.02435</c:v>
                </c:pt>
                <c:pt idx="2">
                  <c:v>22.02807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Gloucestershire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25.35125</c:v>
                </c:pt>
                <c:pt idx="1">
                  <c:v>24.01548</c:v>
                </c:pt>
                <c:pt idx="2">
                  <c:v>36.660249999999998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Tewkesbury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71.295512279999997</c:v>
                </c:pt>
                <c:pt idx="1">
                  <c:v>72.161480240000003</c:v>
                </c:pt>
                <c:pt idx="2">
                  <c:v>74.81884058</c:v>
                </c:pt>
                <c:pt idx="3">
                  <c:v>71.293673279999993</c:v>
                </c:pt>
                <c:pt idx="4">
                  <c:v>72.862453529999996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Gloucestershire started the period above the rural and England situations but dropped below both as they increased at a greater rate, recovering in the final year where Gloucestershire's percentage was in line with that of 'Rural as a Region' and England.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304800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19507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Gloucestershire was generally in line with the England situation and above the rural position during the period considered here.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41</xdr:row>
      <xdr:rowOff>175260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17068800"/>
          <a:ext cx="7437120" cy="18211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in the period considered here moved from being above or in line with the England situation, dropping below the England position and maintaining a level similar to rural, before ending the period above 'Rural as a Region' and in line with the England position once more.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was consistently below both the rural and England situations.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Gloucestershire was in line with the rural situation in 2019/20 and 2020/21, but did not increase as much as rural did in 2021/22 thus positioning it between the rural and England levels.</a:t>
          </a:r>
        </a:p>
        <a:p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Tewkesbury peaked in 2018/19 taking it above both the rural and England positions, but was otherwise generally during the period below the rural situation and in line with the England level.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276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53" t="s">
        <v>1328</v>
      </c>
      <c r="G11" s="53"/>
      <c r="H11" s="54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Gloucestershire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50</v>
      </c>
      <c r="J12" s="13">
        <f>IF(VLOOKUP($F12,'early learning goals'!$B$10:$AC$468,'early learning goals'!X$1,FALSE)=0,"",VLOOKUP($F12,'early learning goals'!$B$10:$AC$468,'early learning goals'!X$1,FALSE))</f>
        <v>55.3</v>
      </c>
      <c r="K12" s="13">
        <f>IF(VLOOKUP($F12,'early learning goals'!$B$10:$AC$468,'early learning goals'!Y$1,FALSE)=0,"",VLOOKUP($F12,'early learning goals'!$B$10:$AC$468,'early learning goals'!Y$1,FALSE))</f>
        <v>62.8</v>
      </c>
      <c r="L12" s="13">
        <f>IF(VLOOKUP($F12,'early learning goals'!$B$10:$AC$468,'early learning goals'!Z$1,FALSE)=0,"",VLOOKUP($F12,'early learning goals'!$B$10:$AC$468,'early learning goals'!Z$1,FALSE))</f>
        <v>64.900000000000006</v>
      </c>
      <c r="M12" s="13">
        <f>IF(VLOOKUP($F12,'early learning goals'!$B$10:$AC$468,'early learning goals'!AA$1,FALSE)=0,"",VLOOKUP($F12,'early learning goals'!$B$10:$AC$468,'early learning goals'!AA$1,FALSE))</f>
        <v>67</v>
      </c>
      <c r="N12" s="13">
        <f>IF(VLOOKUP($F12,'early learning goals'!$B$10:$AC$468,'early learning goals'!AB$1,FALSE)=0,"",VLOOKUP($F12,'early learning goals'!$B$10:$AC$468,'early learning goals'!AB$1,FALSE))</f>
        <v>68.099999999999994</v>
      </c>
      <c r="O12" s="13">
        <f>IF(VLOOKUP($F12,'early learning goals'!$B$10:$AC$468,'early learning goals'!AC$1,FALSE)=0,"",VLOOKUP($F12,'early learning goals'!$B$10:$AC$468,'early learning goals'!AC$1,FALSE))</f>
        <v>70.7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4" t="s">
        <v>2</v>
      </c>
      <c r="G13" s="45"/>
      <c r="H13" s="46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47" t="s">
        <v>3</v>
      </c>
      <c r="G14" s="48"/>
      <c r="H14" s="49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Gloucestershire to Rural as a Region</v>
      </c>
      <c r="G15" s="56"/>
      <c r="H15" s="57"/>
      <c r="I15" s="19">
        <f>(I12-I13)</f>
        <v>0.69194885129673622</v>
      </c>
      <c r="J15" s="19">
        <f>(J12-J13)</f>
        <v>-3.8749770662563279</v>
      </c>
      <c r="K15" s="19">
        <f t="shared" ref="K15:O15" si="0">(K12-K13)</f>
        <v>-1.8728808960892991</v>
      </c>
      <c r="L15" s="19">
        <f t="shared" si="0"/>
        <v>-3.11446354921938</v>
      </c>
      <c r="M15" s="19">
        <f t="shared" si="0"/>
        <v>-2.4131074554784249</v>
      </c>
      <c r="N15" s="19">
        <f t="shared" si="0"/>
        <v>-2.2761512360639955</v>
      </c>
      <c r="O15" s="19">
        <f t="shared" si="0"/>
        <v>-0.38069393601782053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50" t="str">
        <f>"% Gap - "&amp;F12&amp;" to England"</f>
        <v>% Gap - Gloucestershire to England</v>
      </c>
      <c r="G16" s="51"/>
      <c r="H16" s="52"/>
      <c r="I16" s="19">
        <f>(I12-I14)</f>
        <v>1.1000000000000014</v>
      </c>
      <c r="J16" s="19">
        <f>(J12-J14)</f>
        <v>-2.7000000000000028</v>
      </c>
      <c r="K16" s="19">
        <f t="shared" ref="K16:O16" si="1">(K12-K14)</f>
        <v>-1.2999999999999972</v>
      </c>
      <c r="L16" s="19">
        <f t="shared" si="1"/>
        <v>-2.3999999999999915</v>
      </c>
      <c r="M16" s="19">
        <f t="shared" si="1"/>
        <v>-2</v>
      </c>
      <c r="N16" s="19">
        <f t="shared" si="1"/>
        <v>-2.1000000000000085</v>
      </c>
      <c r="O16" s="19">
        <f t="shared" si="1"/>
        <v>0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50" t="s">
        <v>4</v>
      </c>
      <c r="G17" s="51"/>
      <c r="H17" s="52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53" t="s">
        <v>1333</v>
      </c>
      <c r="G20" s="53"/>
      <c r="H20" s="54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Gloucestershire</v>
      </c>
      <c r="G21" s="10"/>
      <c r="H21" s="11"/>
      <c r="I21" s="12">
        <f>IF(VLOOKUP($F21,'key stage 2'!$B$10:$L$468,'key stage 2'!E$1,FALSE)=0,"",VLOOKUP($F21,'key stage 2'!$B$10:$L$468,'key stage 2'!E$1,FALSE))</f>
        <v>54</v>
      </c>
      <c r="J21" s="13">
        <f>IF(VLOOKUP($F21,'key stage 2'!$B$10:$L$468,'key stage 2'!F$1,FALSE)=0,"",VLOOKUP($F21,'key stage 2'!$B$10:$L$468,'key stage 2'!F$1,FALSE))</f>
        <v>62</v>
      </c>
      <c r="K21" s="13">
        <f>IF(VLOOKUP($F21,'key stage 2'!$B$10:$L$468,'key stage 2'!G$1,FALSE)=0,"",VLOOKUP($F21,'key stage 2'!$B$10:$L$468,'key stage 2'!G$1,FALSE))</f>
        <v>63</v>
      </c>
      <c r="L21" s="13">
        <f>IF(VLOOKUP($F21,'key stage 2'!$B$10:$L$468,'key stage 2'!H$1,FALSE)=0,"",VLOOKUP($F21,'key stage 2'!$B$10:$L$468,'key stage 2'!H$1,FALSE))</f>
        <v>65</v>
      </c>
      <c r="M21" s="13"/>
      <c r="N21" s="13"/>
      <c r="O21" s="35">
        <f>IF(VLOOKUP($F21,'key stage 2'!$B$10:$L$468,'key stage 2'!K$1,FALSE)=0,"",VLOOKUP($F21,'key stage 2'!$B$10:$L$468,'key stage 2'!K$1,FALSE))</f>
        <v>57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4" t="s">
        <v>2</v>
      </c>
      <c r="G22" s="45"/>
      <c r="H22" s="46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47" t="s">
        <v>3</v>
      </c>
      <c r="G23" s="48"/>
      <c r="H23" s="49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Gloucestershire to Rural as a Region</v>
      </c>
      <c r="G24" s="56"/>
      <c r="H24" s="57"/>
      <c r="I24" s="19">
        <f>(I21-I22)</f>
        <v>4.6190476190476204</v>
      </c>
      <c r="J24" s="19">
        <f>(J21-J22)</f>
        <v>5.1428571428571459</v>
      </c>
      <c r="K24" s="19">
        <f t="shared" ref="K24:O24" si="3">(K21-K22)</f>
        <v>3.4285714285714306</v>
      </c>
      <c r="L24" s="19">
        <f t="shared" si="3"/>
        <v>1.6000000000000014</v>
      </c>
      <c r="M24" s="19"/>
      <c r="N24" s="19"/>
      <c r="O24" s="19">
        <f t="shared" si="3"/>
        <v>2.0499999999999972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50" t="str">
        <f>"% Gap - "&amp;F21&amp;" to England"</f>
        <v>% Gap - Gloucestershire to England</v>
      </c>
      <c r="G25" s="51"/>
      <c r="H25" s="52"/>
      <c r="I25" s="19">
        <f>(I21-I23)</f>
        <v>0</v>
      </c>
      <c r="J25" s="19">
        <f>(J21-J23)</f>
        <v>0</v>
      </c>
      <c r="K25" s="19">
        <f t="shared" ref="K25:O25" si="4">(K21-K23)</f>
        <v>-2</v>
      </c>
      <c r="L25" s="19">
        <f t="shared" si="4"/>
        <v>0</v>
      </c>
      <c r="M25" s="19"/>
      <c r="N25" s="19"/>
      <c r="O25" s="19">
        <f t="shared" si="4"/>
        <v>-1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50" t="s">
        <v>4</v>
      </c>
      <c r="G26" s="51"/>
      <c r="H26" s="52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53" t="s">
        <v>1360</v>
      </c>
      <c r="G29" s="53"/>
      <c r="H29" s="54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Tewkesbury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71.295512279999997</v>
      </c>
      <c r="J30" s="13">
        <f>IF(VLOOKUP($F30,'level 2 maths eng'!$B$10:$L$468,'level 2 maths eng'!F$1,FALSE)=0,"",VLOOKUP($F30,'level 2 maths eng'!$B$10:$L$468,'level 2 maths eng'!F$1,FALSE))</f>
        <v>72.161480240000003</v>
      </c>
      <c r="K30" s="13">
        <f>IF(VLOOKUP($F30,'level 2 maths eng'!$B$10:$L$468,'level 2 maths eng'!G$1,FALSE)=0,"",VLOOKUP($F30,'level 2 maths eng'!$B$10:$L$468,'level 2 maths eng'!G$1,FALSE))</f>
        <v>74.81884058</v>
      </c>
      <c r="L30" s="13">
        <f>IF(VLOOKUP($F30,'level 2 maths eng'!$B$10:$L$468,'level 2 maths eng'!H$1,FALSE)=0,"",VLOOKUP($F30,'level 2 maths eng'!$B$10:$L$468,'level 2 maths eng'!H$1,FALSE))</f>
        <v>71.293673279999993</v>
      </c>
      <c r="M30" s="35">
        <f>IF(VLOOKUP($F30,'level 2 maths eng'!$B$10:$L$468,'level 2 maths eng'!I$1,FALSE)=0,"",VLOOKUP($F30,'level 2 maths eng'!$B$10:$L$468,'level 2 maths eng'!I$1,FALSE))</f>
        <v>72.862453529999996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4" t="s">
        <v>2</v>
      </c>
      <c r="G31" s="45"/>
      <c r="H31" s="46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47" t="s">
        <v>3</v>
      </c>
      <c r="G32" s="48"/>
      <c r="H32" s="49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Tewkesbury to Rural as a Region</v>
      </c>
      <c r="G33" s="56"/>
      <c r="H33" s="57"/>
      <c r="I33" s="19">
        <f>(I30-I31)</f>
        <v>-1.9634771790109937</v>
      </c>
      <c r="J33" s="19">
        <f>(J30-J31)</f>
        <v>-1.0387083525274932</v>
      </c>
      <c r="K33" s="19">
        <f t="shared" ref="K33:M33" si="6">(K30-K31)</f>
        <v>1.5515878981818361</v>
      </c>
      <c r="L33" s="19">
        <f t="shared" si="6"/>
        <v>-1.9799713552272635</v>
      </c>
      <c r="M33" s="19">
        <f t="shared" si="6"/>
        <v>-1.4270256139285493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50" t="str">
        <f>"% Gap - "&amp;F30&amp;" to England"</f>
        <v>% Gap - Tewkesbury to England</v>
      </c>
      <c r="G34" s="51"/>
      <c r="H34" s="52"/>
      <c r="I34" s="19">
        <f>(I30-I32)</f>
        <v>-0.21535074999999892</v>
      </c>
      <c r="J34" s="19">
        <f>(J30-J32)</f>
        <v>1.1912680599999987</v>
      </c>
      <c r="K34" s="19">
        <f t="shared" ref="K34:M34" si="7">(K30-K32)</f>
        <v>3.4929280399999953</v>
      </c>
      <c r="L34" s="19">
        <f t="shared" si="7"/>
        <v>0.43915447999999913</v>
      </c>
      <c r="M34" s="19">
        <f t="shared" si="7"/>
        <v>-0.13737097000000631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50" t="s">
        <v>4</v>
      </c>
      <c r="G35" s="51"/>
      <c r="H35" s="52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53" t="s">
        <v>1335</v>
      </c>
      <c r="G38" s="53"/>
      <c r="H38" s="54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Gloucestershire</v>
      </c>
      <c r="G39" s="10"/>
      <c r="H39" s="11"/>
      <c r="I39" s="12">
        <f>IF(VLOOKUP($F39,ofsted!$B$10:$AR$468,ofsted!AG$1,FALSE)=0,"",VLOOKUP($F39,ofsted!$B$10:$AR$468,ofsted!AG$1,FALSE))</f>
        <v>87</v>
      </c>
      <c r="J39" s="13">
        <f>IF(VLOOKUP($F39,ofsted!$B$10:$AR$468,ofsted!AH$1,FALSE)=0,"",VLOOKUP($F39,ofsted!$B$10:$AR$468,ofsted!AH$1,FALSE))</f>
        <v>86</v>
      </c>
      <c r="K39" s="13">
        <f>IF(VLOOKUP($F39,ofsted!$B$10:$AR$468,ofsted!AI$1,FALSE)=0,"",VLOOKUP($F39,ofsted!$B$10:$AR$468,ofsted!AI$1,FALSE))</f>
        <v>86.333333333333329</v>
      </c>
      <c r="L39" s="13">
        <f>IF(VLOOKUP($F39,ofsted!$B$10:$AR$468,ofsted!AJ$1,FALSE)=0,"",VLOOKUP($F39,ofsted!$B$10:$AR$468,ofsted!AJ$1,FALSE))</f>
        <v>84.666666666666657</v>
      </c>
      <c r="M39" s="13">
        <f>IF(VLOOKUP($F39,ofsted!$B$10:$AR$468,ofsted!AK$1,FALSE)=0,"",VLOOKUP($F39,ofsted!$B$10:$AR$468,ofsted!AK$1,FALSE))</f>
        <v>83.666666666666671</v>
      </c>
      <c r="N39" s="13">
        <f>IF(VLOOKUP($F39,ofsted!$B$10:$AR$468,ofsted!AL$1,FALSE)=0,"",VLOOKUP($F39,ofsted!$B$10:$AR$468,ofsted!AL$1,FALSE))</f>
        <v>83.61204013377926</v>
      </c>
      <c r="O39" s="13">
        <f>IF(VLOOKUP($F39,ofsted!$B$10:$AR$468,ofsted!AM$1,FALSE)=0,"",VLOOKUP($F39,ofsted!$B$10:$AR$468,ofsted!AM$1,FALSE))</f>
        <v>83.946488294314378</v>
      </c>
      <c r="P39" s="13">
        <f>IF(VLOOKUP($F39,ofsted!$B$10:$AR$468,ofsted!AN$1,FALSE)=0,"",VLOOKUP($F39,ofsted!$B$10:$AR$468,ofsted!AN$1,FALSE))</f>
        <v>83.946488294314378</v>
      </c>
      <c r="Q39" s="13"/>
      <c r="R39" s="13">
        <f>IF(VLOOKUP($F39,ofsted!$B$10:$AR$468,ofsted!AO$1,FALSE)=0,"",VLOOKUP($F39,ofsted!$B$10:$AR$468,ofsted!AO$1,FALSE))</f>
        <v>84.228187919463096</v>
      </c>
      <c r="S39" s="13">
        <f>IF(VLOOKUP($F39,ofsted!$B$10:$AR$468,ofsted!AP$1,FALSE)=0,"",VLOOKUP($F39,ofsted!$B$10:$AR$468,ofsted!AP$1,FALSE))</f>
        <v>83.892617449664428</v>
      </c>
      <c r="T39" s="13">
        <f>IF(VLOOKUP($F39,ofsted!$B$10:$AR$468,ofsted!AQ$1,FALSE)=0,"",VLOOKUP($F39,ofsted!$B$10:$AR$468,ofsted!AQ$1,FALSE))</f>
        <v>84.797297297297291</v>
      </c>
      <c r="U39" s="13"/>
      <c r="V39" s="13">
        <f>IF(VLOOKUP($F39,ofsted!$B$10:$AR$468,ofsted!AR$1,FALSE)=0,"",VLOOKUP($F39,ofsted!$B$10:$AR$468,ofsted!AR$1,FALSE))</f>
        <v>87.919463087248332</v>
      </c>
    </row>
    <row r="40" spans="1:23" ht="51" customHeight="1" x14ac:dyDescent="0.3">
      <c r="B40" s="14"/>
      <c r="C40" s="14"/>
      <c r="D40" s="14"/>
      <c r="F40" s="44" t="s">
        <v>2</v>
      </c>
      <c r="G40" s="45"/>
      <c r="H40" s="46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47" t="s">
        <v>3</v>
      </c>
      <c r="G41" s="48"/>
      <c r="H41" s="49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Gloucestershire to Rural as a Region</v>
      </c>
      <c r="G42" s="56"/>
      <c r="H42" s="57"/>
      <c r="I42" s="19">
        <f>(I39-I40)</f>
        <v>2.095146461406884</v>
      </c>
      <c r="J42" s="19">
        <f>(J39-J40)</f>
        <v>1.4929577464788792</v>
      </c>
      <c r="K42" s="19">
        <f t="shared" ref="K42:P42" si="9">(K39-K40)</f>
        <v>2.0305104077559122</v>
      </c>
      <c r="L42" s="19">
        <f t="shared" si="9"/>
        <v>1.0198090352002254</v>
      </c>
      <c r="M42" s="19">
        <f t="shared" si="9"/>
        <v>-0.64286732221746945</v>
      </c>
      <c r="N42" s="19">
        <f t="shared" si="9"/>
        <v>-0.69538868232007189</v>
      </c>
      <c r="O42" s="19">
        <f t="shared" si="9"/>
        <v>-0.31475367570703838</v>
      </c>
      <c r="P42" s="19">
        <f t="shared" si="9"/>
        <v>-9.3785913054944103E-2</v>
      </c>
      <c r="Q42" s="19"/>
      <c r="R42" s="19">
        <f t="shared" ref="R42:T42" si="10">(R39-R40)</f>
        <v>0.11483454891779843</v>
      </c>
      <c r="S42" s="19">
        <f t="shared" si="10"/>
        <v>-0.2896305623708173</v>
      </c>
      <c r="T42" s="19">
        <f t="shared" si="10"/>
        <v>0.25145140836056612</v>
      </c>
      <c r="U42" s="19"/>
      <c r="V42" s="19">
        <f t="shared" ref="V42" si="11">(V39-V40)</f>
        <v>2.1008124641284383</v>
      </c>
    </row>
    <row r="43" spans="1:23" ht="51" customHeight="1" x14ac:dyDescent="0.3">
      <c r="B43" s="14"/>
      <c r="C43" s="14"/>
      <c r="D43" s="14"/>
      <c r="F43" s="50" t="str">
        <f>"% Gap - "&amp;F39&amp;" to England"</f>
        <v>% Gap - Gloucestershire to England</v>
      </c>
      <c r="G43" s="51"/>
      <c r="H43" s="52"/>
      <c r="I43" s="19">
        <f>(I39-I41)</f>
        <v>1</v>
      </c>
      <c r="J43" s="19">
        <f>(J39-J41)</f>
        <v>0</v>
      </c>
      <c r="K43" s="19">
        <f t="shared" ref="K43:P43" si="12">(K39-K41)</f>
        <v>0.8212256275942309</v>
      </c>
      <c r="L43" s="19">
        <f t="shared" si="12"/>
        <v>-0.6945850590581415</v>
      </c>
      <c r="M43" s="19">
        <f t="shared" si="12"/>
        <v>-1.5166444331999145</v>
      </c>
      <c r="N43" s="19">
        <f t="shared" si="12"/>
        <v>-2.3865840349893688</v>
      </c>
      <c r="O43" s="19">
        <f t="shared" si="12"/>
        <v>-2.251380528026246</v>
      </c>
      <c r="P43" s="19">
        <f t="shared" si="12"/>
        <v>-2.4284198614534347</v>
      </c>
      <c r="Q43" s="19"/>
      <c r="R43" s="19">
        <f t="shared" ref="R43:T43" si="13">(R39-R41)</f>
        <v>-2.0507427389825921</v>
      </c>
      <c r="S43" s="19">
        <f t="shared" si="13"/>
        <v>-2.5509472713814176</v>
      </c>
      <c r="T43" s="19">
        <f t="shared" si="13"/>
        <v>-2.1281556555402972</v>
      </c>
      <c r="U43" s="19"/>
      <c r="V43" s="19">
        <f t="shared" ref="V43" si="14">(V39-V41)</f>
        <v>-0.15878777581265524</v>
      </c>
    </row>
    <row r="44" spans="1:23" ht="51" customHeight="1" x14ac:dyDescent="0.3">
      <c r="B44" s="14"/>
      <c r="C44" s="14"/>
      <c r="D44" s="14"/>
      <c r="F44" s="50" t="s">
        <v>4</v>
      </c>
      <c r="G44" s="51"/>
      <c r="H44" s="52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53" t="s">
        <v>1355</v>
      </c>
      <c r="G47" s="53"/>
      <c r="H47" s="54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Gloucestershire</v>
      </c>
      <c r="G48" s="10"/>
      <c r="H48" s="11"/>
      <c r="I48" s="12">
        <f>IF(VLOOKUP($F48,absentees!$B$10:$Q$468,absentees!O$1,FALSE)=0,"",VLOOKUP($F48,absentees!$B$10:$Q$468,absentees!O$1,FALSE))</f>
        <v>11.80931</v>
      </c>
      <c r="J48" s="13">
        <f>IF(VLOOKUP($F48,absentees!$B$10:$Q$468,absentees!P$1,FALSE)=0,"",VLOOKUP($F48,absentees!$B$10:$Q$468,absentees!P$1,FALSE))</f>
        <v>11.02435</v>
      </c>
      <c r="K48" s="13">
        <f>IF(VLOOKUP($F48,absentees!$B$10:$Q$468,absentees!Q$1,FALSE)=0,"",VLOOKUP($F48,absentees!$B$10:$Q$468,absentees!Q$1,FALSE))</f>
        <v>22.02807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4" t="s">
        <v>2</v>
      </c>
      <c r="G49" s="45"/>
      <c r="H49" s="46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47" t="s">
        <v>3</v>
      </c>
      <c r="G50" s="48"/>
      <c r="H50" s="49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Gloucestershire to Rural as a Region</v>
      </c>
      <c r="G51" s="56"/>
      <c r="H51" s="57"/>
      <c r="I51" s="19">
        <f>(I48-I49)</f>
        <v>-1.4543295073550926</v>
      </c>
      <c r="J51" s="19">
        <f>(J48-J49)</f>
        <v>-1.1445474105010032</v>
      </c>
      <c r="K51" s="19">
        <f>(K48-K49)</f>
        <v>-4.2934132436633661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50" t="str">
        <f>"% Gap - "&amp;F48&amp;" to England"</f>
        <v>% Gap - Gloucestershire to England</v>
      </c>
      <c r="G52" s="51"/>
      <c r="H52" s="52"/>
      <c r="I52" s="19">
        <f>(I48-I50)</f>
        <v>-1.3268299999999993</v>
      </c>
      <c r="J52" s="19">
        <f>(J48-J50)</f>
        <v>-1.9543999999999997</v>
      </c>
      <c r="K52" s="19">
        <f>(K48-K50)</f>
        <v>-1.4414100000000012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50" t="s">
        <v>4</v>
      </c>
      <c r="G53" s="51"/>
      <c r="H53" s="52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53" t="s">
        <v>1359</v>
      </c>
      <c r="G56" s="53"/>
      <c r="H56" s="54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Gloucestershire</v>
      </c>
      <c r="G57" s="10"/>
      <c r="H57" s="11"/>
      <c r="I57" s="12">
        <f>IF(VLOOKUP($F57,'absentees FSM'!$B$10:$Q$468,'absentees FSM'!O$1,FALSE)=0,"",VLOOKUP($F57,'absentees FSM'!$B$10:$Q$468,'absentees FSM'!O$1,FALSE))</f>
        <v>25.35125</v>
      </c>
      <c r="J57" s="13">
        <f>IF(VLOOKUP($F57,'absentees FSM'!$B$10:$Q$468,'absentees FSM'!P$1,FALSE)=0,"",VLOOKUP($F57,'absentees FSM'!$B$10:$Q$468,'absentees FSM'!P$1,FALSE))</f>
        <v>24.01548</v>
      </c>
      <c r="K57" s="13">
        <f>IF(VLOOKUP($F57,'absentees FSM'!$B$10:$Q$468,'absentees FSM'!Q$1,FALSE)=0,"",VLOOKUP($F57,'absentees FSM'!$B$10:$Q$468,'absentees FSM'!Q$1,FALSE))</f>
        <v>36.660249999999998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4" t="s">
        <v>2</v>
      </c>
      <c r="G58" s="45"/>
      <c r="H58" s="46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47" t="s">
        <v>3</v>
      </c>
      <c r="G59" s="48"/>
      <c r="H59" s="49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Gloucestershire to Rural as a Region</v>
      </c>
      <c r="G60" s="56"/>
      <c r="H60" s="57"/>
      <c r="I60" s="19">
        <f>(I57-I58)</f>
        <v>0.10005728639583822</v>
      </c>
      <c r="J60" s="19">
        <f>(J57-J58)</f>
        <v>-0.28529991859975468</v>
      </c>
      <c r="K60" s="19">
        <f>(K57-K58)</f>
        <v>-1.63333131618257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50" t="str">
        <f>"% Gap - "&amp;F57&amp;" to England"</f>
        <v>% Gap - Gloucestershire to England</v>
      </c>
      <c r="G61" s="51"/>
      <c r="H61" s="52"/>
      <c r="I61" s="19">
        <f>(I57-I59)</f>
        <v>1.5846000000000018</v>
      </c>
      <c r="J61" s="19">
        <f>(J57-J59)</f>
        <v>-4.158999999999935E-2</v>
      </c>
      <c r="K61" s="19">
        <f>(K57-K59)</f>
        <v>3.0577299999999994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50" t="s">
        <v>4</v>
      </c>
      <c r="G62" s="51"/>
      <c r="H62" s="52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rZzWzawLbsNwtX0xtmz3zjor6FzvZu3/U0RqU9XPnmSlczDonC+9Ep37rovbk9fMqDZ10O84Q1t53/VV/37anw==" saltValue="iz60xs+gnjxZw8ljg7tneA==" spinCount="100000" sheet="1" objects="1" scenarios="1"/>
  <protectedRanges>
    <protectedRange sqref="B4" name="Range1"/>
  </protectedRanges>
  <mergeCells count="37"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  <mergeCell ref="F17:H17"/>
    <mergeCell ref="A1:C2"/>
    <mergeCell ref="F11:H11"/>
    <mergeCell ref="F13:H13"/>
    <mergeCell ref="F14:H14"/>
    <mergeCell ref="F15:H15"/>
    <mergeCell ref="F16:H16"/>
    <mergeCell ref="F20:H20"/>
    <mergeCell ref="F22:H22"/>
    <mergeCell ref="F23:H23"/>
    <mergeCell ref="F24:H24"/>
    <mergeCell ref="F25:H25"/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2023-01-18T15:29:17Z</dcterms:modified>
</cp:coreProperties>
</file>