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10" documentId="8_{A8973171-B961-4E03-A18A-3D678A7CDBD0}" xr6:coauthVersionLast="47" xr6:coauthVersionMax="47" xr10:uidLastSave="{20177186-2129-4205-AF5A-5E696F666A41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M21" i="1"/>
  <c r="I21" i="1"/>
  <c r="K21" i="1"/>
  <c r="F42" i="1"/>
  <c r="L21" i="1"/>
  <c r="N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<sst xmlns="http://schemas.openxmlformats.org/spreadsheetml/2006/main" count="9432" uniqueCount="1374">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</sst>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Essex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50</c:v>
                </c:pt>
                <c:pt idx="1">
                  <c:v>59.1</c:v>
                </c:pt>
                <c:pt idx="2">
                  <c:v>65.8</c:v>
                </c:pt>
                <c:pt idx="3">
                  <c:v>70.5</c:v>
                </c:pt>
                <c:pt idx="4">
                  <c:v>72.099999999999994</c:v>
                </c:pt>
                <c:pt idx="5">
                  <c:v>73</c:v>
                </c:pt>
                <c:pt idx="6">
                  <c:v>73.2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Essex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56</c:v>
                </c:pt>
                <c:pt idx="1">
                  <c:v>63</c:v>
                </c:pt>
                <c:pt idx="2">
                  <c:v>66</c:v>
                </c:pt>
                <c:pt idx="3">
                  <c:v>66</c:v>
                </c:pt>
                <c:pt idx="4">
                  <c:v>0</c:v>
                </c:pt>
                <c:pt idx="5">
                  <c:v>0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Essex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89</c:v>
                </c:pt>
                <c:pt idx="1">
                  <c:v>88.949275362318843</c:v>
                </c:pt>
                <c:pt idx="2">
                  <c:v>88.706739526411653</c:v>
                </c:pt>
                <c:pt idx="3">
                  <c:v>87.795992714025488</c:v>
                </c:pt>
                <c:pt idx="4">
                  <c:v>89.110707803992739</c:v>
                </c:pt>
                <c:pt idx="5">
                  <c:v>88.384754990925586</c:v>
                </c:pt>
                <c:pt idx="6">
                  <c:v>88.043478260869563</c:v>
                </c:pt>
                <c:pt idx="7">
                  <c:v>88.043478260869563</c:v>
                </c:pt>
                <c:pt idx="9">
                  <c:v>88.203266787658805</c:v>
                </c:pt>
                <c:pt idx="10">
                  <c:v>88.203266787658791</c:v>
                </c:pt>
                <c:pt idx="11">
                  <c:v>88.566243194192367</c:v>
                </c:pt>
                <c:pt idx="13">
                  <c:v>90.381125226860263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Essex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12.4659</c:v>
                </c:pt>
                <c:pt idx="1">
                  <c:v>13.22391</c:v>
                </c:pt>
                <c:pt idx="2">
                  <c:v>24.040970000000002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Essex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26.131270000000001</c:v>
                </c:pt>
                <c:pt idx="1">
                  <c:v>27.642299999999999</c:v>
                </c:pt>
                <c:pt idx="2">
                  <c:v>38.862079999999999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Uttlesford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77.162162159999994</c:v>
                </c:pt>
                <c:pt idx="1">
                  <c:v>78.117048350000005</c:v>
                </c:pt>
                <c:pt idx="2">
                  <c:v>80.49490539</c:v>
                </c:pt>
                <c:pt idx="3">
                  <c:v>78.882833790000007</c:v>
                </c:pt>
                <c:pt idx="4">
                  <c:v>77.88461538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Essex followed a similar pattern of increase over the period as was seen in 'Rural as a Region' and England but was generally greater than both the rural and England situations.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381000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202692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Essex was generally greater than the rural and England situations but with a gap that reduced over the course of the period under consideration.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Essex was consistently greater than that seen for 'Rural as a Region' and England.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Essex was largely similar to the England situation in the years under consideration.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Essex was consistently greater than the rural and England situations, with a widening gap to the England position.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Uttlesford was markedly greater than the rural and England situations, with a gap that peaked in 2018/19.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286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47" t="s">
        <v>1328</v>
      </c>
      <c r="G11" s="47"/>
      <c r="H11" s="48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Essex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50</v>
      </c>
      <c r="J12" s="13">
        <f>IF(VLOOKUP($F12,'early learning goals'!$B$10:$AC$468,'early learning goals'!X$1,FALSE)=0,"",VLOOKUP($F12,'early learning goals'!$B$10:$AC$468,'early learning goals'!X$1,FALSE))</f>
        <v>59.1</v>
      </c>
      <c r="K12" s="13">
        <f>IF(VLOOKUP($F12,'early learning goals'!$B$10:$AC$468,'early learning goals'!Y$1,FALSE)=0,"",VLOOKUP($F12,'early learning goals'!$B$10:$AC$468,'early learning goals'!Y$1,FALSE))</f>
        <v>65.8</v>
      </c>
      <c r="L12" s="13">
        <f>IF(VLOOKUP($F12,'early learning goals'!$B$10:$AC$468,'early learning goals'!Z$1,FALSE)=0,"",VLOOKUP($F12,'early learning goals'!$B$10:$AC$468,'early learning goals'!Z$1,FALSE))</f>
        <v>70.5</v>
      </c>
      <c r="M12" s="13">
        <f>IF(VLOOKUP($F12,'early learning goals'!$B$10:$AC$468,'early learning goals'!AA$1,FALSE)=0,"",VLOOKUP($F12,'early learning goals'!$B$10:$AC$468,'early learning goals'!AA$1,FALSE))</f>
        <v>72.099999999999994</v>
      </c>
      <c r="N12" s="13">
        <f>IF(VLOOKUP($F12,'early learning goals'!$B$10:$AC$468,'early learning goals'!AB$1,FALSE)=0,"",VLOOKUP($F12,'early learning goals'!$B$10:$AC$468,'early learning goals'!AB$1,FALSE))</f>
        <v>73</v>
      </c>
      <c r="O12" s="13">
        <f>IF(VLOOKUP($F12,'early learning goals'!$B$10:$AC$468,'early learning goals'!AC$1,FALSE)=0,"",VLOOKUP($F12,'early learning goals'!$B$10:$AC$468,'early learning goals'!AC$1,FALSE))</f>
        <v>73.2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9" t="s">
        <v>2</v>
      </c>
      <c r="G13" s="50"/>
      <c r="H13" s="51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52" t="s">
        <v>3</v>
      </c>
      <c r="G14" s="53"/>
      <c r="H14" s="54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Essex to Rural as a Region</v>
      </c>
      <c r="G15" s="56"/>
      <c r="H15" s="57"/>
      <c r="I15" s="19">
        <f>(I12-I13)</f>
        <v>0.69194885129673622</v>
      </c>
      <c r="J15" s="19">
        <f>(J12-J13)</f>
        <v>-7.497706625632361E-2</v>
      </c>
      <c r="K15" s="19">
        <f t="shared" ref="K15:O15" si="0">(K12-K13)</f>
        <v>1.1271191039107009</v>
      </c>
      <c r="L15" s="19">
        <f t="shared" si="0"/>
        <v>2.4855364507806144</v>
      </c>
      <c r="M15" s="19">
        <f t="shared" si="0"/>
        <v>2.6868925445215694</v>
      </c>
      <c r="N15" s="19">
        <f t="shared" si="0"/>
        <v>2.6238487639360102</v>
      </c>
      <c r="O15" s="19">
        <f t="shared" si="0"/>
        <v>2.1193060639821795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44" t="str">
        <f>"% Gap - "&amp;F12&amp;" to England"</f>
        <v>% Gap - Essex to England</v>
      </c>
      <c r="G16" s="45"/>
      <c r="H16" s="46"/>
      <c r="I16" s="19">
        <f>(I12-I14)</f>
        <v>1.1000000000000014</v>
      </c>
      <c r="J16" s="19">
        <f>(J12-J14)</f>
        <v>1.1000000000000014</v>
      </c>
      <c r="K16" s="19">
        <f t="shared" ref="K16:O16" si="1">(K12-K14)</f>
        <v>1.7000000000000028</v>
      </c>
      <c r="L16" s="19">
        <f t="shared" si="1"/>
        <v>3.2000000000000028</v>
      </c>
      <c r="M16" s="19">
        <f t="shared" si="1"/>
        <v>3.0999999999999943</v>
      </c>
      <c r="N16" s="19">
        <f t="shared" si="1"/>
        <v>2.7999999999999972</v>
      </c>
      <c r="O16" s="19">
        <f t="shared" si="1"/>
        <v>2.5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44" t="s">
        <v>4</v>
      </c>
      <c r="G17" s="45"/>
      <c r="H17" s="46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47" t="s">
        <v>1333</v>
      </c>
      <c r="G20" s="47"/>
      <c r="H20" s="48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Essex</v>
      </c>
      <c r="G21" s="10"/>
      <c r="H21" s="11"/>
      <c r="I21" s="12">
        <f>IF(VLOOKUP($F21,'key stage 2'!$B$10:$L$468,'key stage 2'!E$1,FALSE)=0,"",VLOOKUP($F21,'key stage 2'!$B$10:$L$468,'key stage 2'!E$1,FALSE))</f>
        <v>56</v>
      </c>
      <c r="J21" s="13">
        <f>IF(VLOOKUP($F21,'key stage 2'!$B$10:$L$468,'key stage 2'!F$1,FALSE)=0,"",VLOOKUP($F21,'key stage 2'!$B$10:$L$468,'key stage 2'!F$1,FALSE))</f>
        <v>63</v>
      </c>
      <c r="K21" s="13">
        <f>IF(VLOOKUP($F21,'key stage 2'!$B$10:$L$468,'key stage 2'!G$1,FALSE)=0,"",VLOOKUP($F21,'key stage 2'!$B$10:$L$468,'key stage 2'!G$1,FALSE))</f>
        <v>66</v>
      </c>
      <c r="L21" s="13">
        <f>IF(VLOOKUP($F21,'key stage 2'!$B$10:$L$468,'key stage 2'!H$1,FALSE)=0,"",VLOOKUP($F21,'key stage 2'!$B$10:$L$468,'key stage 2'!H$1,FALSE))</f>
        <v>66</v>
      </c>
      <c r="M21" s="13" t="str">
        <f>IF(VLOOKUP($F21,'key stage 2'!$B$10:$L$468,'key stage 2'!I$1,FALSE)=0,"",VLOOKUP($F21,'key stage 2'!$B$10:$L$468,'key stage 2'!I$1,FALSE))</f>
        <v/>
      </c>
      <c r="N21" s="13" t="str">
        <f>IF(VLOOKUP($F21,'key stage 2'!$B$10:$L$468,'key stage 2'!J$1,FALSE)=0,"",VLOOKUP($F21,'key stage 2'!$B$10:$L$468,'key stage 2'!J$1,FALSE))</f>
        <v/>
      </c>
      <c r="O21" s="35">
        <f>IF(VLOOKUP($F21,'key stage 2'!$B$10:$L$468,'key stage 2'!K$1,FALSE)=0,"",VLOOKUP($F21,'key stage 2'!$B$10:$L$468,'key stage 2'!K$1,FALSE))</f>
        <v>58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9" t="s">
        <v>2</v>
      </c>
      <c r="G22" s="50"/>
      <c r="H22" s="51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52" t="s">
        <v>3</v>
      </c>
      <c r="G23" s="53"/>
      <c r="H23" s="54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Essex to Rural as a Region</v>
      </c>
      <c r="G24" s="56"/>
      <c r="H24" s="57"/>
      <c r="I24" s="19">
        <f>(I21-I22)</f>
        <v>6.6190476190476204</v>
      </c>
      <c r="J24" s="19">
        <f>(J21-J22)</f>
        <v>6.1428571428571459</v>
      </c>
      <c r="K24" s="19">
        <f t="shared" ref="K24:O24" si="3">(K21-K22)</f>
        <v>6.4285714285714306</v>
      </c>
      <c r="L24" s="19">
        <f t="shared" si="3"/>
        <v>2.6000000000000014</v>
      </c>
      <c r="M24" s="19"/>
      <c r="N24" s="19"/>
      <c r="O24" s="19">
        <f t="shared" si="3"/>
        <v>3.0499999999999972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44" t="str">
        <f>"% Gap - "&amp;F21&amp;" to England"</f>
        <v>% Gap - Essex to England</v>
      </c>
      <c r="G25" s="45"/>
      <c r="H25" s="46"/>
      <c r="I25" s="19">
        <f>(I21-I23)</f>
        <v>2</v>
      </c>
      <c r="J25" s="19">
        <f>(J21-J23)</f>
        <v>1</v>
      </c>
      <c r="K25" s="19">
        <f t="shared" ref="K25:O25" si="4">(K21-K23)</f>
        <v>1</v>
      </c>
      <c r="L25" s="19">
        <f t="shared" si="4"/>
        <v>1</v>
      </c>
      <c r="M25" s="19"/>
      <c r="N25" s="19"/>
      <c r="O25" s="19">
        <f t="shared" si="4"/>
        <v>0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44" t="s">
        <v>4</v>
      </c>
      <c r="G26" s="45"/>
      <c r="H26" s="46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47" t="s">
        <v>1360</v>
      </c>
      <c r="G29" s="47"/>
      <c r="H29" s="48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Uttlesford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77.162162159999994</v>
      </c>
      <c r="J30" s="13">
        <f>IF(VLOOKUP($F30,'level 2 maths eng'!$B$10:$L$468,'level 2 maths eng'!F$1,FALSE)=0,"",VLOOKUP($F30,'level 2 maths eng'!$B$10:$L$468,'level 2 maths eng'!F$1,FALSE))</f>
        <v>78.117048350000005</v>
      </c>
      <c r="K30" s="13">
        <f>IF(VLOOKUP($F30,'level 2 maths eng'!$B$10:$L$468,'level 2 maths eng'!G$1,FALSE)=0,"",VLOOKUP($F30,'level 2 maths eng'!$B$10:$L$468,'level 2 maths eng'!G$1,FALSE))</f>
        <v>80.49490539</v>
      </c>
      <c r="L30" s="13">
        <f>IF(VLOOKUP($F30,'level 2 maths eng'!$B$10:$L$468,'level 2 maths eng'!H$1,FALSE)=0,"",VLOOKUP($F30,'level 2 maths eng'!$B$10:$L$468,'level 2 maths eng'!H$1,FALSE))</f>
        <v>78.882833790000007</v>
      </c>
      <c r="M30" s="35">
        <f>IF(VLOOKUP($F30,'level 2 maths eng'!$B$10:$L$468,'level 2 maths eng'!I$1,FALSE)=0,"",VLOOKUP($F30,'level 2 maths eng'!$B$10:$L$468,'level 2 maths eng'!I$1,FALSE))</f>
        <v>77.88461538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9" t="s">
        <v>2</v>
      </c>
      <c r="G31" s="50"/>
      <c r="H31" s="51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52" t="s">
        <v>3</v>
      </c>
      <c r="G32" s="53"/>
      <c r="H32" s="54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Uttlesford to Rural as a Region</v>
      </c>
      <c r="G33" s="56"/>
      <c r="H33" s="57"/>
      <c r="I33" s="19">
        <f>(I30-I31)</f>
        <v>3.9031727009890034</v>
      </c>
      <c r="J33" s="19">
        <f>(J30-J31)</f>
        <v>4.9168597574725084</v>
      </c>
      <c r="K33" s="19">
        <f t="shared" ref="K33:M33" si="6">(K30-K31)</f>
        <v>7.2276527081818358</v>
      </c>
      <c r="L33" s="19">
        <f t="shared" si="6"/>
        <v>5.6091891547727499</v>
      </c>
      <c r="M33" s="19">
        <f t="shared" si="6"/>
        <v>3.5951362360714541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44" t="str">
        <f>"% Gap - "&amp;F30&amp;" to England"</f>
        <v>% Gap - Uttlesford to England</v>
      </c>
      <c r="G34" s="45"/>
      <c r="H34" s="46"/>
      <c r="I34" s="19">
        <f>(I30-I32)</f>
        <v>5.6512991299999982</v>
      </c>
      <c r="J34" s="19">
        <f>(J30-J32)</f>
        <v>7.1468361700000003</v>
      </c>
      <c r="K34" s="19">
        <f t="shared" ref="K34:M34" si="7">(K30-K32)</f>
        <v>9.1689928499999951</v>
      </c>
      <c r="L34" s="19">
        <f t="shared" si="7"/>
        <v>8.0283149900000126</v>
      </c>
      <c r="M34" s="19">
        <f t="shared" si="7"/>
        <v>4.8847908799999971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44" t="s">
        <v>4</v>
      </c>
      <c r="G35" s="45"/>
      <c r="H35" s="46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47" t="s">
        <v>1335</v>
      </c>
      <c r="G38" s="47"/>
      <c r="H38" s="48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Essex</v>
      </c>
      <c r="G39" s="10"/>
      <c r="H39" s="11"/>
      <c r="I39" s="12">
        <f>IF(VLOOKUP($F39,ofsted!$B$10:$AR$468,ofsted!AG$1,FALSE)=0,"",VLOOKUP($F39,ofsted!$B$10:$AR$468,ofsted!AG$1,FALSE))</f>
        <v>89</v>
      </c>
      <c r="J39" s="13">
        <f>IF(VLOOKUP($F39,ofsted!$B$10:$AR$468,ofsted!AH$1,FALSE)=0,"",VLOOKUP($F39,ofsted!$B$10:$AR$468,ofsted!AH$1,FALSE))</f>
        <v>88.949275362318843</v>
      </c>
      <c r="K39" s="13">
        <f>IF(VLOOKUP($F39,ofsted!$B$10:$AR$468,ofsted!AI$1,FALSE)=0,"",VLOOKUP($F39,ofsted!$B$10:$AR$468,ofsted!AI$1,FALSE))</f>
        <v>88.706739526411653</v>
      </c>
      <c r="L39" s="13">
        <f>IF(VLOOKUP($F39,ofsted!$B$10:$AR$468,ofsted!AJ$1,FALSE)=0,"",VLOOKUP($F39,ofsted!$B$10:$AR$468,ofsted!AJ$1,FALSE))</f>
        <v>87.795992714025488</v>
      </c>
      <c r="M39" s="13">
        <f>IF(VLOOKUP($F39,ofsted!$B$10:$AR$468,ofsted!AK$1,FALSE)=0,"",VLOOKUP($F39,ofsted!$B$10:$AR$468,ofsted!AK$1,FALSE))</f>
        <v>89.110707803992739</v>
      </c>
      <c r="N39" s="13">
        <f>IF(VLOOKUP($F39,ofsted!$B$10:$AR$468,ofsted!AL$1,FALSE)=0,"",VLOOKUP($F39,ofsted!$B$10:$AR$468,ofsted!AL$1,FALSE))</f>
        <v>88.384754990925586</v>
      </c>
      <c r="O39" s="13">
        <f>IF(VLOOKUP($F39,ofsted!$B$10:$AR$468,ofsted!AM$1,FALSE)=0,"",VLOOKUP($F39,ofsted!$B$10:$AR$468,ofsted!AM$1,FALSE))</f>
        <v>88.043478260869563</v>
      </c>
      <c r="P39" s="13">
        <f>IF(VLOOKUP($F39,ofsted!$B$10:$AR$468,ofsted!AN$1,FALSE)=0,"",VLOOKUP($F39,ofsted!$B$10:$AR$468,ofsted!AN$1,FALSE))</f>
        <v>88.043478260869563</v>
      </c>
      <c r="Q39" s="13"/>
      <c r="R39" s="13">
        <f>IF(VLOOKUP($F39,ofsted!$B$10:$AR$468,ofsted!AO$1,FALSE)=0,"",VLOOKUP($F39,ofsted!$B$10:$AR$468,ofsted!AO$1,FALSE))</f>
        <v>88.203266787658805</v>
      </c>
      <c r="S39" s="13">
        <f>IF(VLOOKUP($F39,ofsted!$B$10:$AR$468,ofsted!AP$1,FALSE)=0,"",VLOOKUP($F39,ofsted!$B$10:$AR$468,ofsted!AP$1,FALSE))</f>
        <v>88.203266787658791</v>
      </c>
      <c r="T39" s="13">
        <f>IF(VLOOKUP($F39,ofsted!$B$10:$AR$468,ofsted!AQ$1,FALSE)=0,"",VLOOKUP($F39,ofsted!$B$10:$AR$468,ofsted!AQ$1,FALSE))</f>
        <v>88.566243194192367</v>
      </c>
      <c r="U39" s="13"/>
      <c r="V39" s="13">
        <f>IF(VLOOKUP($F39,ofsted!$B$10:$AR$468,ofsted!AR$1,FALSE)=0,"",VLOOKUP($F39,ofsted!$B$10:$AR$468,ofsted!AR$1,FALSE))</f>
        <v>90.381125226860263</v>
      </c>
    </row>
    <row r="40" spans="1:23" ht="51" customHeight="1" x14ac:dyDescent="0.3">
      <c r="B40" s="14"/>
      <c r="C40" s="14"/>
      <c r="D40" s="14"/>
      <c r="F40" s="49" t="s">
        <v>2</v>
      </c>
      <c r="G40" s="50"/>
      <c r="H40" s="51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52" t="s">
        <v>3</v>
      </c>
      <c r="G41" s="53"/>
      <c r="H41" s="54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Essex to Rural as a Region</v>
      </c>
      <c r="G42" s="56"/>
      <c r="H42" s="57"/>
      <c r="I42" s="19">
        <f>(I39-I40)</f>
        <v>4.095146461406884</v>
      </c>
      <c r="J42" s="19">
        <f>(J39-J40)</f>
        <v>4.4422331087977227</v>
      </c>
      <c r="K42" s="19">
        <f t="shared" ref="K42:P42" si="9">(K39-K40)</f>
        <v>4.4039166008342363</v>
      </c>
      <c r="L42" s="19">
        <f t="shared" si="9"/>
        <v>4.1491350825590558</v>
      </c>
      <c r="M42" s="19">
        <f t="shared" si="9"/>
        <v>4.8011738151085979</v>
      </c>
      <c r="N42" s="19">
        <f t="shared" si="9"/>
        <v>4.0773261748262541</v>
      </c>
      <c r="O42" s="19">
        <f t="shared" si="9"/>
        <v>3.7822362908481466</v>
      </c>
      <c r="P42" s="19">
        <f t="shared" si="9"/>
        <v>4.0032040535002409</v>
      </c>
      <c r="Q42" s="19"/>
      <c r="R42" s="19">
        <f t="shared" ref="R42:T42" si="10">(R39-R40)</f>
        <v>4.0899134171135074</v>
      </c>
      <c r="S42" s="19">
        <f t="shared" si="10"/>
        <v>4.0210187756235456</v>
      </c>
      <c r="T42" s="19">
        <f t="shared" si="10"/>
        <v>4.0203973052556421</v>
      </c>
      <c r="U42" s="19"/>
      <c r="V42" s="19">
        <f t="shared" ref="V42" si="11">(V39-V40)</f>
        <v>4.5624746037403696</v>
      </c>
    </row>
    <row r="43" spans="1:23" ht="51" customHeight="1" x14ac:dyDescent="0.3">
      <c r="B43" s="14"/>
      <c r="C43" s="14"/>
      <c r="D43" s="14"/>
      <c r="F43" s="44" t="str">
        <f>"% Gap - "&amp;F39&amp;" to England"</f>
        <v>% Gap - Essex to England</v>
      </c>
      <c r="G43" s="45"/>
      <c r="H43" s="46"/>
      <c r="I43" s="19">
        <f>(I39-I41)</f>
        <v>3</v>
      </c>
      <c r="J43" s="19">
        <f>(J39-J41)</f>
        <v>2.9492753623188435</v>
      </c>
      <c r="K43" s="19">
        <f t="shared" ref="K43:P43" si="12">(K39-K41)</f>
        <v>3.194631820672555</v>
      </c>
      <c r="L43" s="19">
        <f t="shared" si="12"/>
        <v>2.434740988300689</v>
      </c>
      <c r="M43" s="19">
        <f t="shared" si="12"/>
        <v>3.9273967041261528</v>
      </c>
      <c r="N43" s="19">
        <f t="shared" si="12"/>
        <v>2.3861308221569573</v>
      </c>
      <c r="O43" s="19">
        <f t="shared" si="12"/>
        <v>1.845609438528939</v>
      </c>
      <c r="P43" s="19">
        <f t="shared" si="12"/>
        <v>1.6685701051017503</v>
      </c>
      <c r="Q43" s="19"/>
      <c r="R43" s="19">
        <f t="shared" ref="R43:T43" si="13">(R39-R41)</f>
        <v>1.9243361292131169</v>
      </c>
      <c r="S43" s="19">
        <f t="shared" si="13"/>
        <v>1.7597020666129453</v>
      </c>
      <c r="T43" s="19">
        <f t="shared" si="13"/>
        <v>1.6407902413547788</v>
      </c>
      <c r="U43" s="19"/>
      <c r="V43" s="19">
        <f t="shared" ref="V43" si="14">(V39-V41)</f>
        <v>2.3028743637992761</v>
      </c>
    </row>
    <row r="44" spans="1:23" ht="51" customHeight="1" x14ac:dyDescent="0.3">
      <c r="B44" s="14"/>
      <c r="C44" s="14"/>
      <c r="D44" s="14"/>
      <c r="F44" s="44" t="s">
        <v>4</v>
      </c>
      <c r="G44" s="45"/>
      <c r="H44" s="46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47" t="s">
        <v>1355</v>
      </c>
      <c r="G47" s="47"/>
      <c r="H47" s="48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Essex</v>
      </c>
      <c r="G48" s="10"/>
      <c r="H48" s="11"/>
      <c r="I48" s="12">
        <f>IF(VLOOKUP($F48,absentees!$B$10:$Q$468,absentees!O$1,FALSE)=0,"",VLOOKUP($F48,absentees!$B$10:$Q$468,absentees!O$1,FALSE))</f>
        <v>12.4659</v>
      </c>
      <c r="J48" s="13">
        <f>IF(VLOOKUP($F48,absentees!$B$10:$Q$468,absentees!P$1,FALSE)=0,"",VLOOKUP($F48,absentees!$B$10:$Q$468,absentees!P$1,FALSE))</f>
        <v>13.22391</v>
      </c>
      <c r="K48" s="13">
        <f>IF(VLOOKUP($F48,absentees!$B$10:$Q$468,absentees!Q$1,FALSE)=0,"",VLOOKUP($F48,absentees!$B$10:$Q$468,absentees!Q$1,FALSE))</f>
        <v>24.040970000000002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9" t="s">
        <v>2</v>
      </c>
      <c r="G49" s="50"/>
      <c r="H49" s="51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52" t="s">
        <v>3</v>
      </c>
      <c r="G50" s="53"/>
      <c r="H50" s="54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Essex to Rural as a Region</v>
      </c>
      <c r="G51" s="56"/>
      <c r="H51" s="57"/>
      <c r="I51" s="19">
        <f>(I48-I49)</f>
        <v>-0.79773950735509302</v>
      </c>
      <c r="J51" s="19">
        <f>(J48-J49)</f>
        <v>1.0550125894989968</v>
      </c>
      <c r="K51" s="19">
        <f>(K48-K49)</f>
        <v>-2.2805132436633642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44" t="str">
        <f>"% Gap - "&amp;F48&amp;" to England"</f>
        <v>% Gap - Essex to England</v>
      </c>
      <c r="G52" s="45"/>
      <c r="H52" s="46"/>
      <c r="I52" s="19">
        <f>(I48-I50)</f>
        <v>-0.67023999999999972</v>
      </c>
      <c r="J52" s="19">
        <f>(J48-J50)</f>
        <v>0.24516000000000027</v>
      </c>
      <c r="K52" s="19">
        <f>(K48-K50)</f>
        <v>0.57149000000000072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44" t="s">
        <v>4</v>
      </c>
      <c r="G53" s="45"/>
      <c r="H53" s="46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47" t="s">
        <v>1359</v>
      </c>
      <c r="G56" s="47"/>
      <c r="H56" s="48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Essex</v>
      </c>
      <c r="G57" s="10"/>
      <c r="H57" s="11"/>
      <c r="I57" s="12">
        <f>IF(VLOOKUP($F57,'absentees FSM'!$B$10:$Q$468,'absentees FSM'!O$1,FALSE)=0,"",VLOOKUP($F57,'absentees FSM'!$B$10:$Q$468,'absentees FSM'!O$1,FALSE))</f>
        <v>26.131270000000001</v>
      </c>
      <c r="J57" s="13">
        <f>IF(VLOOKUP($F57,'absentees FSM'!$B$10:$Q$468,'absentees FSM'!P$1,FALSE)=0,"",VLOOKUP($F57,'absentees FSM'!$B$10:$Q$468,'absentees FSM'!P$1,FALSE))</f>
        <v>27.642299999999999</v>
      </c>
      <c r="K57" s="13">
        <f>IF(VLOOKUP($F57,'absentees FSM'!$B$10:$Q$468,'absentees FSM'!Q$1,FALSE)=0,"",VLOOKUP($F57,'absentees FSM'!$B$10:$Q$468,'absentees FSM'!Q$1,FALSE))</f>
        <v>38.862079999999999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9" t="s">
        <v>2</v>
      </c>
      <c r="G58" s="50"/>
      <c r="H58" s="51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52" t="s">
        <v>3</v>
      </c>
      <c r="G59" s="53"/>
      <c r="H59" s="54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Essex to Rural as a Region</v>
      </c>
      <c r="G60" s="56"/>
      <c r="H60" s="57"/>
      <c r="I60" s="19">
        <f>(I57-I58)</f>
        <v>0.8800772863958386</v>
      </c>
      <c r="J60" s="19">
        <f>(J57-J58)</f>
        <v>3.3415200814002439</v>
      </c>
      <c r="K60" s="19">
        <f>(K57-K58)</f>
        <v>0.56849868381743107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44" t="str">
        <f>"% Gap - "&amp;F57&amp;" to England"</f>
        <v>% Gap - Essex to England</v>
      </c>
      <c r="G61" s="45"/>
      <c r="H61" s="46"/>
      <c r="I61" s="19">
        <f>(I57-I59)</f>
        <v>2.3646200000000022</v>
      </c>
      <c r="J61" s="19">
        <f>(J57-J59)</f>
        <v>3.5852299999999993</v>
      </c>
      <c r="K61" s="19">
        <f>(K57-K59)</f>
        <v>5.2595600000000005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44" t="s">
        <v>4</v>
      </c>
      <c r="G62" s="45"/>
      <c r="H62" s="46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fnEA5pykrE4zUnt8N4TpfzhBknfwucCfZK8ZKUtVl1pIq+BHhJZDhYEjrfyKzex8z/GrR7RbAwFQCjLM4JN3EQ==" saltValue="lC8OltpOFgOxSAcrEs6EpQ==" spinCount="100000" sheet="1" objects="1" scenarios="1"/>
  <protectedRanges>
    <protectedRange sqref="B4" name="Range1"/>
  </protectedRanges>
  <mergeCells count="37"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2023-01-11T09:25:46Z</cp:lastPrinted>
  <dcterms:created xsi:type="dcterms:W3CDTF">2022-08-17T09:40:46Z</dcterms:created>
  <dcterms:modified xsi:type="dcterms:W3CDTF">2023-01-17T16:49:56Z</dcterms:modified>
</cp:coreProperties>
</file>