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10" documentId="8_{FDB53D62-9152-4645-8F7C-553CDAC3FC18}" xr6:coauthVersionLast="47" xr6:coauthVersionMax="47" xr10:uidLastSave="{53122554-3431-4000-B310-D090C020BBF8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<sst xmlns="http://schemas.openxmlformats.org/spreadsheetml/2006/main" count="9432" uniqueCount="1374">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</sst>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45.5</c:v>
                </c:pt>
                <c:pt idx="1">
                  <c:v>58.3</c:v>
                </c:pt>
                <c:pt idx="2">
                  <c:v>64.3</c:v>
                </c:pt>
                <c:pt idx="3">
                  <c:v>68.900000000000006</c:v>
                </c:pt>
                <c:pt idx="4">
                  <c:v>71.099999999999994</c:v>
                </c:pt>
                <c:pt idx="5">
                  <c:v>72.400000000000006</c:v>
                </c:pt>
                <c:pt idx="6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52</c:v>
                </c:pt>
                <c:pt idx="1">
                  <c:v>61</c:v>
                </c:pt>
                <c:pt idx="2">
                  <c:v>63</c:v>
                </c:pt>
                <c:pt idx="3">
                  <c:v>65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88</c:v>
                </c:pt>
                <c:pt idx="1">
                  <c:v>88.135593220338976</c:v>
                </c:pt>
                <c:pt idx="2">
                  <c:v>88.474576271186436</c:v>
                </c:pt>
                <c:pt idx="3">
                  <c:v>88.13559322033899</c:v>
                </c:pt>
                <c:pt idx="4">
                  <c:v>88.8888888888889</c:v>
                </c:pt>
                <c:pt idx="5">
                  <c:v>88.552188552188539</c:v>
                </c:pt>
                <c:pt idx="6">
                  <c:v>88.552188552188539</c:v>
                </c:pt>
                <c:pt idx="7">
                  <c:v>89.189189189189193</c:v>
                </c:pt>
                <c:pt idx="9">
                  <c:v>89.189189189189193</c:v>
                </c:pt>
                <c:pt idx="10">
                  <c:v>89.189189189189193</c:v>
                </c:pt>
                <c:pt idx="11">
                  <c:v>89.527027027027032</c:v>
                </c:pt>
                <c:pt idx="13">
                  <c:v>90.235690235690228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12.44326</c:v>
                </c:pt>
                <c:pt idx="1">
                  <c:v>11.18486</c:v>
                </c:pt>
                <c:pt idx="2">
                  <c:v>24.313829999999999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26.155760000000001</c:v>
                </c:pt>
                <c:pt idx="1">
                  <c:v>24.430620000000001</c:v>
                </c:pt>
                <c:pt idx="2">
                  <c:v>37.852559999999997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Vale of White Horse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73.4375</c:v>
                </c:pt>
                <c:pt idx="1">
                  <c:v>73.504273499999996</c:v>
                </c:pt>
                <c:pt idx="2">
                  <c:v>75</c:v>
                </c:pt>
                <c:pt idx="3">
                  <c:v>73.558118899999997</c:v>
                </c:pt>
                <c:pt idx="4">
                  <c:v>78.642533940000007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Oxfordshire moved during the period from being below the rural and England situations to above.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640080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286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Oxfordshire consistently sat between the lower rural situation and the higher England position during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Oxfordshire increased over the period and was consistently above both the rural and England situations.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Oxfordshire was below the rural and England situations in 2019/20 and 2020/21, but moved ahead of the England situation in 2021/22.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Oxfordshire was generally in line with the rural situation and above the England position for the years considered here.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Vale of White Horse was consistently higher than both the rural and England situations, albeit by small margins</a:t>
          </a:r>
          <a:r>
            <a:rPr lang="en-GB" sz="1200" baseline="0">
              <a:effectLst/>
              <a:latin typeface="Avenir Next LT Pro" panose="020B0504020202020204" pitchFamily="34" charset="0"/>
            </a:rPr>
            <a:t> to the rural position in some years</a:t>
          </a:r>
          <a:r>
            <a:rPr lang="en-GB" sz="1200">
              <a:effectLst/>
              <a:latin typeface="Avenir Next LT Pro" panose="020B0504020202020204" pitchFamily="34" charset="0"/>
            </a:rPr>
            <a:t>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287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53" t="s">
        <v>1328</v>
      </c>
      <c r="G11" s="53"/>
      <c r="H11" s="54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Oxfordshire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45.5</v>
      </c>
      <c r="J12" s="13">
        <f>IF(VLOOKUP($F12,'early learning goals'!$B$10:$AC$468,'early learning goals'!X$1,FALSE)=0,"",VLOOKUP($F12,'early learning goals'!$B$10:$AC$468,'early learning goals'!X$1,FALSE))</f>
        <v>58.3</v>
      </c>
      <c r="K12" s="13">
        <f>IF(VLOOKUP($F12,'early learning goals'!$B$10:$AC$468,'early learning goals'!Y$1,FALSE)=0,"",VLOOKUP($F12,'early learning goals'!$B$10:$AC$468,'early learning goals'!Y$1,FALSE))</f>
        <v>64.3</v>
      </c>
      <c r="L12" s="13">
        <f>IF(VLOOKUP($F12,'early learning goals'!$B$10:$AC$468,'early learning goals'!Z$1,FALSE)=0,"",VLOOKUP($F12,'early learning goals'!$B$10:$AC$468,'early learning goals'!Z$1,FALSE))</f>
        <v>68.900000000000006</v>
      </c>
      <c r="M12" s="13">
        <f>IF(VLOOKUP($F12,'early learning goals'!$B$10:$AC$468,'early learning goals'!AA$1,FALSE)=0,"",VLOOKUP($F12,'early learning goals'!$B$10:$AC$468,'early learning goals'!AA$1,FALSE))</f>
        <v>71.099999999999994</v>
      </c>
      <c r="N12" s="13">
        <f>IF(VLOOKUP($F12,'early learning goals'!$B$10:$AC$468,'early learning goals'!AB$1,FALSE)=0,"",VLOOKUP($F12,'early learning goals'!$B$10:$AC$468,'early learning goals'!AB$1,FALSE))</f>
        <v>72.400000000000006</v>
      </c>
      <c r="O12" s="13">
        <f>IF(VLOOKUP($F12,'early learning goals'!$B$10:$AC$468,'early learning goals'!AC$1,FALSE)=0,"",VLOOKUP($F12,'early learning goals'!$B$10:$AC$468,'early learning goals'!AC$1,FALSE))</f>
        <v>72.599999999999994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4" t="s">
        <v>2</v>
      </c>
      <c r="G13" s="45"/>
      <c r="H13" s="46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47" t="s">
        <v>3</v>
      </c>
      <c r="G14" s="48"/>
      <c r="H14" s="49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Oxfordshire to Rural as a Region</v>
      </c>
      <c r="G15" s="56"/>
      <c r="H15" s="57"/>
      <c r="I15" s="19">
        <f>(I12-I13)</f>
        <v>-3.8080511487032638</v>
      </c>
      <c r="J15" s="19">
        <f>(J12-J13)</f>
        <v>-0.87497706625632787</v>
      </c>
      <c r="K15" s="19">
        <f t="shared" ref="K15:O15" si="0">(K12-K13)</f>
        <v>-0.37288089608929909</v>
      </c>
      <c r="L15" s="19">
        <f t="shared" si="0"/>
        <v>0.88553645078062004</v>
      </c>
      <c r="M15" s="19">
        <f t="shared" si="0"/>
        <v>1.6868925445215694</v>
      </c>
      <c r="N15" s="19">
        <f t="shared" si="0"/>
        <v>2.0238487639360159</v>
      </c>
      <c r="O15" s="19">
        <f t="shared" si="0"/>
        <v>1.5193060639821709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50" t="str">
        <f>"% Gap - "&amp;F12&amp;" to England"</f>
        <v>% Gap - Oxfordshire to England</v>
      </c>
      <c r="G16" s="51"/>
      <c r="H16" s="52"/>
      <c r="I16" s="19">
        <f>(I12-I14)</f>
        <v>-3.3999999999999986</v>
      </c>
      <c r="J16" s="19">
        <f>(J12-J14)</f>
        <v>0.29999999999999716</v>
      </c>
      <c r="K16" s="19">
        <f t="shared" ref="K16:O16" si="1">(K12-K14)</f>
        <v>0.20000000000000284</v>
      </c>
      <c r="L16" s="19">
        <f t="shared" si="1"/>
        <v>1.6000000000000085</v>
      </c>
      <c r="M16" s="19">
        <f t="shared" si="1"/>
        <v>2.0999999999999943</v>
      </c>
      <c r="N16" s="19">
        <f t="shared" si="1"/>
        <v>2.2000000000000028</v>
      </c>
      <c r="O16" s="19">
        <f t="shared" si="1"/>
        <v>1.8999999999999915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50" t="s">
        <v>4</v>
      </c>
      <c r="G17" s="51"/>
      <c r="H17" s="52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53" t="s">
        <v>1333</v>
      </c>
      <c r="G20" s="53"/>
      <c r="H20" s="54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Oxfordshire</v>
      </c>
      <c r="G21" s="10"/>
      <c r="H21" s="11"/>
      <c r="I21" s="12">
        <f>IF(VLOOKUP($F21,'key stage 2'!$B$10:$L$468,'key stage 2'!E$1,FALSE)=0,"",VLOOKUP($F21,'key stage 2'!$B$10:$L$468,'key stage 2'!E$1,FALSE))</f>
        <v>52</v>
      </c>
      <c r="J21" s="13">
        <f>IF(VLOOKUP($F21,'key stage 2'!$B$10:$L$468,'key stage 2'!F$1,FALSE)=0,"",VLOOKUP($F21,'key stage 2'!$B$10:$L$468,'key stage 2'!F$1,FALSE))</f>
        <v>61</v>
      </c>
      <c r="K21" s="13">
        <f>IF(VLOOKUP($F21,'key stage 2'!$B$10:$L$468,'key stage 2'!G$1,FALSE)=0,"",VLOOKUP($F21,'key stage 2'!$B$10:$L$468,'key stage 2'!G$1,FALSE))</f>
        <v>63</v>
      </c>
      <c r="L21" s="13">
        <f>IF(VLOOKUP($F21,'key stage 2'!$B$10:$L$468,'key stage 2'!H$1,FALSE)=0,"",VLOOKUP($F21,'key stage 2'!$B$10:$L$468,'key stage 2'!H$1,FALSE))</f>
        <v>65</v>
      </c>
      <c r="M21" s="13"/>
      <c r="N21" s="13"/>
      <c r="O21" s="35">
        <f>IF(VLOOKUP($F21,'key stage 2'!$B$10:$L$468,'key stage 2'!K$1,FALSE)=0,"",VLOOKUP($F21,'key stage 2'!$B$10:$L$468,'key stage 2'!K$1,FALSE))</f>
        <v>57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4" t="s">
        <v>2</v>
      </c>
      <c r="G22" s="45"/>
      <c r="H22" s="46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47" t="s">
        <v>3</v>
      </c>
      <c r="G23" s="48"/>
      <c r="H23" s="49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Oxfordshire to Rural as a Region</v>
      </c>
      <c r="G24" s="56"/>
      <c r="H24" s="57"/>
      <c r="I24" s="19">
        <f>(I21-I22)</f>
        <v>2.6190476190476204</v>
      </c>
      <c r="J24" s="19">
        <f>(J21-J22)</f>
        <v>4.1428571428571459</v>
      </c>
      <c r="K24" s="19">
        <f t="shared" ref="K24:O24" si="3">(K21-K22)</f>
        <v>3.4285714285714306</v>
      </c>
      <c r="L24" s="19">
        <f t="shared" si="3"/>
        <v>1.6000000000000014</v>
      </c>
      <c r="M24" s="19"/>
      <c r="N24" s="19"/>
      <c r="O24" s="19">
        <f t="shared" si="3"/>
        <v>2.0499999999999972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50" t="str">
        <f>"% Gap - "&amp;F21&amp;" to England"</f>
        <v>% Gap - Oxfordshire to England</v>
      </c>
      <c r="G25" s="51"/>
      <c r="H25" s="52"/>
      <c r="I25" s="19">
        <f>(I21-I23)</f>
        <v>-2</v>
      </c>
      <c r="J25" s="19">
        <f>(J21-J23)</f>
        <v>-1</v>
      </c>
      <c r="K25" s="19">
        <f t="shared" ref="K25:O25" si="4">(K21-K23)</f>
        <v>-2</v>
      </c>
      <c r="L25" s="19">
        <f t="shared" si="4"/>
        <v>0</v>
      </c>
      <c r="M25" s="19"/>
      <c r="N25" s="19"/>
      <c r="O25" s="19">
        <f t="shared" si="4"/>
        <v>-1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50" t="s">
        <v>4</v>
      </c>
      <c r="G26" s="51"/>
      <c r="H26" s="52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53" t="s">
        <v>1360</v>
      </c>
      <c r="G29" s="53"/>
      <c r="H29" s="54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Vale of White Horse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73.4375</v>
      </c>
      <c r="J30" s="13">
        <f>IF(VLOOKUP($F30,'level 2 maths eng'!$B$10:$L$468,'level 2 maths eng'!F$1,FALSE)=0,"",VLOOKUP($F30,'level 2 maths eng'!$B$10:$L$468,'level 2 maths eng'!F$1,FALSE))</f>
        <v>73.504273499999996</v>
      </c>
      <c r="K30" s="13">
        <f>IF(VLOOKUP($F30,'level 2 maths eng'!$B$10:$L$468,'level 2 maths eng'!G$1,FALSE)=0,"",VLOOKUP($F30,'level 2 maths eng'!$B$10:$L$468,'level 2 maths eng'!G$1,FALSE))</f>
        <v>75</v>
      </c>
      <c r="L30" s="13">
        <f>IF(VLOOKUP($F30,'level 2 maths eng'!$B$10:$L$468,'level 2 maths eng'!H$1,FALSE)=0,"",VLOOKUP($F30,'level 2 maths eng'!$B$10:$L$468,'level 2 maths eng'!H$1,FALSE))</f>
        <v>73.558118899999997</v>
      </c>
      <c r="M30" s="35">
        <f>IF(VLOOKUP($F30,'level 2 maths eng'!$B$10:$L$468,'level 2 maths eng'!I$1,FALSE)=0,"",VLOOKUP($F30,'level 2 maths eng'!$B$10:$L$468,'level 2 maths eng'!I$1,FALSE))</f>
        <v>78.642533940000007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4" t="s">
        <v>2</v>
      </c>
      <c r="G31" s="45"/>
      <c r="H31" s="46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47" t="s">
        <v>3</v>
      </c>
      <c r="G32" s="48"/>
      <c r="H32" s="49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Vale of White Horse to Rural as a Region</v>
      </c>
      <c r="G33" s="56"/>
      <c r="H33" s="57"/>
      <c r="I33" s="19">
        <f>(I30-I31)</f>
        <v>0.17851054098900931</v>
      </c>
      <c r="J33" s="19">
        <f>(J30-J31)</f>
        <v>0.30408490747250028</v>
      </c>
      <c r="K33" s="19">
        <f t="shared" ref="K33:M33" si="6">(K30-K31)</f>
        <v>1.7327473181818362</v>
      </c>
      <c r="L33" s="19">
        <f t="shared" si="6"/>
        <v>0.28447426477274007</v>
      </c>
      <c r="M33" s="19">
        <f t="shared" si="6"/>
        <v>4.3530547960714614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50" t="str">
        <f>"% Gap - "&amp;F30&amp;" to England"</f>
        <v>% Gap - Vale of White Horse to England</v>
      </c>
      <c r="G34" s="51"/>
      <c r="H34" s="52"/>
      <c r="I34" s="19">
        <f>(I30-I32)</f>
        <v>1.9266369700000041</v>
      </c>
      <c r="J34" s="19">
        <f>(J30-J32)</f>
        <v>2.5340613199999922</v>
      </c>
      <c r="K34" s="19">
        <f t="shared" ref="K34:M34" si="7">(K30-K32)</f>
        <v>3.6740874599999955</v>
      </c>
      <c r="L34" s="19">
        <f t="shared" si="7"/>
        <v>2.7036001000000027</v>
      </c>
      <c r="M34" s="19">
        <f t="shared" si="7"/>
        <v>5.6427094400000044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50" t="s">
        <v>4</v>
      </c>
      <c r="G35" s="51"/>
      <c r="H35" s="52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53" t="s">
        <v>1335</v>
      </c>
      <c r="G38" s="53"/>
      <c r="H38" s="54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Oxfordshire</v>
      </c>
      <c r="G39" s="10"/>
      <c r="H39" s="11"/>
      <c r="I39" s="12">
        <f>IF(VLOOKUP($F39,ofsted!$B$10:$AR$468,ofsted!AG$1,FALSE)=0,"",VLOOKUP($F39,ofsted!$B$10:$AR$468,ofsted!AG$1,FALSE))</f>
        <v>88</v>
      </c>
      <c r="J39" s="13">
        <f>IF(VLOOKUP($F39,ofsted!$B$10:$AR$468,ofsted!AH$1,FALSE)=0,"",VLOOKUP($F39,ofsted!$B$10:$AR$468,ofsted!AH$1,FALSE))</f>
        <v>88.135593220338976</v>
      </c>
      <c r="K39" s="13">
        <f>IF(VLOOKUP($F39,ofsted!$B$10:$AR$468,ofsted!AI$1,FALSE)=0,"",VLOOKUP($F39,ofsted!$B$10:$AR$468,ofsted!AI$1,FALSE))</f>
        <v>88.474576271186436</v>
      </c>
      <c r="L39" s="13">
        <f>IF(VLOOKUP($F39,ofsted!$B$10:$AR$468,ofsted!AJ$1,FALSE)=0,"",VLOOKUP($F39,ofsted!$B$10:$AR$468,ofsted!AJ$1,FALSE))</f>
        <v>88.13559322033899</v>
      </c>
      <c r="M39" s="13">
        <f>IF(VLOOKUP($F39,ofsted!$B$10:$AR$468,ofsted!AK$1,FALSE)=0,"",VLOOKUP($F39,ofsted!$B$10:$AR$468,ofsted!AK$1,FALSE))</f>
        <v>88.8888888888889</v>
      </c>
      <c r="N39" s="13">
        <f>IF(VLOOKUP($F39,ofsted!$B$10:$AR$468,ofsted!AL$1,FALSE)=0,"",VLOOKUP($F39,ofsted!$B$10:$AR$468,ofsted!AL$1,FALSE))</f>
        <v>88.552188552188539</v>
      </c>
      <c r="O39" s="13">
        <f>IF(VLOOKUP($F39,ofsted!$B$10:$AR$468,ofsted!AM$1,FALSE)=0,"",VLOOKUP($F39,ofsted!$B$10:$AR$468,ofsted!AM$1,FALSE))</f>
        <v>88.552188552188539</v>
      </c>
      <c r="P39" s="13">
        <f>IF(VLOOKUP($F39,ofsted!$B$10:$AR$468,ofsted!AN$1,FALSE)=0,"",VLOOKUP($F39,ofsted!$B$10:$AR$468,ofsted!AN$1,FALSE))</f>
        <v>89.189189189189193</v>
      </c>
      <c r="Q39" s="13"/>
      <c r="R39" s="13">
        <f>IF(VLOOKUP($F39,ofsted!$B$10:$AR$468,ofsted!AO$1,FALSE)=0,"",VLOOKUP($F39,ofsted!$B$10:$AR$468,ofsted!AO$1,FALSE))</f>
        <v>89.189189189189193</v>
      </c>
      <c r="S39" s="13">
        <f>IF(VLOOKUP($F39,ofsted!$B$10:$AR$468,ofsted!AP$1,FALSE)=0,"",VLOOKUP($F39,ofsted!$B$10:$AR$468,ofsted!AP$1,FALSE))</f>
        <v>89.189189189189193</v>
      </c>
      <c r="T39" s="13">
        <f>IF(VLOOKUP($F39,ofsted!$B$10:$AR$468,ofsted!AQ$1,FALSE)=0,"",VLOOKUP($F39,ofsted!$B$10:$AR$468,ofsted!AQ$1,FALSE))</f>
        <v>89.527027027027032</v>
      </c>
      <c r="U39" s="13"/>
      <c r="V39" s="13">
        <f>IF(VLOOKUP($F39,ofsted!$B$10:$AR$468,ofsted!AR$1,FALSE)=0,"",VLOOKUP($F39,ofsted!$B$10:$AR$468,ofsted!AR$1,FALSE))</f>
        <v>90.235690235690228</v>
      </c>
    </row>
    <row r="40" spans="1:23" ht="51" customHeight="1" x14ac:dyDescent="0.3">
      <c r="B40" s="14"/>
      <c r="C40" s="14"/>
      <c r="D40" s="14"/>
      <c r="F40" s="44" t="s">
        <v>2</v>
      </c>
      <c r="G40" s="45"/>
      <c r="H40" s="46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47" t="s">
        <v>3</v>
      </c>
      <c r="G41" s="48"/>
      <c r="H41" s="49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Oxfordshire to Rural as a Region</v>
      </c>
      <c r="G42" s="56"/>
      <c r="H42" s="57"/>
      <c r="I42" s="19">
        <f>(I39-I40)</f>
        <v>3.095146461406884</v>
      </c>
      <c r="J42" s="19">
        <f>(J39-J40)</f>
        <v>3.6285509668178548</v>
      </c>
      <c r="K42" s="19">
        <f t="shared" ref="K42:P42" si="9">(K39-K40)</f>
        <v>4.1717533456090194</v>
      </c>
      <c r="L42" s="19">
        <f t="shared" si="9"/>
        <v>4.488735588872558</v>
      </c>
      <c r="M42" s="19">
        <f t="shared" si="9"/>
        <v>4.5793549000047591</v>
      </c>
      <c r="N42" s="19">
        <f t="shared" si="9"/>
        <v>4.2447597360892075</v>
      </c>
      <c r="O42" s="19">
        <f t="shared" si="9"/>
        <v>4.2909465821671233</v>
      </c>
      <c r="P42" s="19">
        <f t="shared" si="9"/>
        <v>5.1489149818198712</v>
      </c>
      <c r="Q42" s="19"/>
      <c r="R42" s="19">
        <f t="shared" ref="R42:T42" si="10">(R39-R40)</f>
        <v>5.0758358186438954</v>
      </c>
      <c r="S42" s="19">
        <f t="shared" si="10"/>
        <v>5.0069411771539478</v>
      </c>
      <c r="T42" s="19">
        <f t="shared" si="10"/>
        <v>4.9811811380903066</v>
      </c>
      <c r="U42" s="19"/>
      <c r="V42" s="19">
        <f t="shared" ref="V42" si="11">(V39-V40)</f>
        <v>4.4170396125703348</v>
      </c>
    </row>
    <row r="43" spans="1:23" ht="51" customHeight="1" x14ac:dyDescent="0.3">
      <c r="B43" s="14"/>
      <c r="C43" s="14"/>
      <c r="D43" s="14"/>
      <c r="F43" s="50" t="str">
        <f>"% Gap - "&amp;F39&amp;" to England"</f>
        <v>% Gap - Oxfordshire to England</v>
      </c>
      <c r="G43" s="51"/>
      <c r="H43" s="52"/>
      <c r="I43" s="19">
        <f>(I39-I41)</f>
        <v>2</v>
      </c>
      <c r="J43" s="19">
        <f>(J39-J41)</f>
        <v>2.1355932203389756</v>
      </c>
      <c r="K43" s="19">
        <f t="shared" ref="K43:P43" si="12">(K39-K41)</f>
        <v>2.9624685654473382</v>
      </c>
      <c r="L43" s="19">
        <f t="shared" si="12"/>
        <v>2.7743414946141911</v>
      </c>
      <c r="M43" s="19">
        <f t="shared" si="12"/>
        <v>3.7055777890223141</v>
      </c>
      <c r="N43" s="19">
        <f t="shared" si="12"/>
        <v>2.5535643834199107</v>
      </c>
      <c r="O43" s="19">
        <f t="shared" si="12"/>
        <v>2.3543197298479157</v>
      </c>
      <c r="P43" s="19">
        <f t="shared" si="12"/>
        <v>2.8142810334213806</v>
      </c>
      <c r="Q43" s="19"/>
      <c r="R43" s="19">
        <f t="shared" ref="R43:T43" si="13">(R39-R41)</f>
        <v>2.9102585307435049</v>
      </c>
      <c r="S43" s="19">
        <f t="shared" si="13"/>
        <v>2.7456244681433475</v>
      </c>
      <c r="T43" s="19">
        <f t="shared" si="13"/>
        <v>2.6015740741894433</v>
      </c>
      <c r="U43" s="19"/>
      <c r="V43" s="19">
        <f t="shared" ref="V43" si="14">(V39-V41)</f>
        <v>2.1574393726292413</v>
      </c>
    </row>
    <row r="44" spans="1:23" ht="51" customHeight="1" x14ac:dyDescent="0.3">
      <c r="B44" s="14"/>
      <c r="C44" s="14"/>
      <c r="D44" s="14"/>
      <c r="F44" s="50" t="s">
        <v>4</v>
      </c>
      <c r="G44" s="51"/>
      <c r="H44" s="52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53" t="s">
        <v>1355</v>
      </c>
      <c r="G47" s="53"/>
      <c r="H47" s="54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Oxfordshire</v>
      </c>
      <c r="G48" s="10"/>
      <c r="H48" s="11"/>
      <c r="I48" s="12">
        <f>IF(VLOOKUP($F48,absentees!$B$10:$Q$468,absentees!O$1,FALSE)=0,"",VLOOKUP($F48,absentees!$B$10:$Q$468,absentees!O$1,FALSE))</f>
        <v>12.44326</v>
      </c>
      <c r="J48" s="13">
        <f>IF(VLOOKUP($F48,absentees!$B$10:$Q$468,absentees!P$1,FALSE)=0,"",VLOOKUP($F48,absentees!$B$10:$Q$468,absentees!P$1,FALSE))</f>
        <v>11.18486</v>
      </c>
      <c r="K48" s="13">
        <f>IF(VLOOKUP($F48,absentees!$B$10:$Q$468,absentees!Q$1,FALSE)=0,"",VLOOKUP($F48,absentees!$B$10:$Q$468,absentees!Q$1,FALSE))</f>
        <v>24.313829999999999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4" t="s">
        <v>2</v>
      </c>
      <c r="G49" s="45"/>
      <c r="H49" s="46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47" t="s">
        <v>3</v>
      </c>
      <c r="G50" s="48"/>
      <c r="H50" s="49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Oxfordshire to Rural as a Region</v>
      </c>
      <c r="G51" s="56"/>
      <c r="H51" s="57"/>
      <c r="I51" s="19">
        <f>(I48-I49)</f>
        <v>-0.82037950735509213</v>
      </c>
      <c r="J51" s="19">
        <f>(J48-J49)</f>
        <v>-0.9840374105010028</v>
      </c>
      <c r="K51" s="19">
        <f>(K48-K49)</f>
        <v>-2.0076532436633663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50" t="str">
        <f>"% Gap - "&amp;F48&amp;" to England"</f>
        <v>% Gap - Oxfordshire to England</v>
      </c>
      <c r="G52" s="51"/>
      <c r="H52" s="52"/>
      <c r="I52" s="19">
        <f>(I48-I50)</f>
        <v>-0.69287999999999883</v>
      </c>
      <c r="J52" s="19">
        <f>(J48-J50)</f>
        <v>-1.7938899999999993</v>
      </c>
      <c r="K52" s="19">
        <f>(K48-K50)</f>
        <v>0.8443499999999986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50" t="s">
        <v>4</v>
      </c>
      <c r="G53" s="51"/>
      <c r="H53" s="52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53" t="s">
        <v>1359</v>
      </c>
      <c r="G56" s="53"/>
      <c r="H56" s="54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Oxfordshire</v>
      </c>
      <c r="G57" s="10"/>
      <c r="H57" s="11"/>
      <c r="I57" s="12">
        <f>IF(VLOOKUP($F57,'absentees FSM'!$B$10:$Q$468,'absentees FSM'!O$1,FALSE)=0,"",VLOOKUP($F57,'absentees FSM'!$B$10:$Q$468,'absentees FSM'!O$1,FALSE))</f>
        <v>26.155760000000001</v>
      </c>
      <c r="J57" s="13">
        <f>IF(VLOOKUP($F57,'absentees FSM'!$B$10:$Q$468,'absentees FSM'!P$1,FALSE)=0,"",VLOOKUP($F57,'absentees FSM'!$B$10:$Q$468,'absentees FSM'!P$1,FALSE))</f>
        <v>24.430620000000001</v>
      </c>
      <c r="K57" s="13">
        <f>IF(VLOOKUP($F57,'absentees FSM'!$B$10:$Q$468,'absentees FSM'!Q$1,FALSE)=0,"",VLOOKUP($F57,'absentees FSM'!$B$10:$Q$468,'absentees FSM'!Q$1,FALSE))</f>
        <v>37.852559999999997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4" t="s">
        <v>2</v>
      </c>
      <c r="G58" s="45"/>
      <c r="H58" s="46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47" t="s">
        <v>3</v>
      </c>
      <c r="G59" s="48"/>
      <c r="H59" s="49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Oxfordshire to Rural as a Region</v>
      </c>
      <c r="G60" s="56"/>
      <c r="H60" s="57"/>
      <c r="I60" s="19">
        <f>(I57-I58)</f>
        <v>0.90456728639583872</v>
      </c>
      <c r="J60" s="19">
        <f>(J57-J58)</f>
        <v>0.12984008140024628</v>
      </c>
      <c r="K60" s="19">
        <f>(K57-K58)</f>
        <v>-0.4410213161825709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50" t="str">
        <f>"% Gap - "&amp;F57&amp;" to England"</f>
        <v>% Gap - Oxfordshire to England</v>
      </c>
      <c r="G61" s="51"/>
      <c r="H61" s="52"/>
      <c r="I61" s="19">
        <f>(I57-I59)</f>
        <v>2.3891100000000023</v>
      </c>
      <c r="J61" s="19">
        <f>(J57-J59)</f>
        <v>0.3735500000000016</v>
      </c>
      <c r="K61" s="19">
        <f>(K57-K59)</f>
        <v>4.2500399999999985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50" t="s">
        <v>4</v>
      </c>
      <c r="G62" s="51"/>
      <c r="H62" s="52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dwoFRLUGCk2luJnj6LlHoARCThub7NmnopgeC8D7Cc1wVn4pYwsyuOuYBbrhGtOx8AuyxkhC7dX6QzhhT2sMRQ==" saltValue="PXSALmHLERu7vciJ7P8+pA==" spinCount="100000" sheet="1" objects="1" scenarios="1"/>
  <protectedRanges>
    <protectedRange sqref="B4" name="Range1"/>
  </protectedRanges>
  <mergeCells count="37"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  <mergeCell ref="F17:H17"/>
    <mergeCell ref="A1:C2"/>
    <mergeCell ref="F11:H11"/>
    <mergeCell ref="F13:H13"/>
    <mergeCell ref="F14:H14"/>
    <mergeCell ref="F15:H15"/>
    <mergeCell ref="F16:H16"/>
    <mergeCell ref="F20:H20"/>
    <mergeCell ref="F22:H22"/>
    <mergeCell ref="F23:H23"/>
    <mergeCell ref="F24:H24"/>
    <mergeCell ref="F25:H25"/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2023-01-24T14:16:56Z</dcterms:modified>
</cp:coreProperties>
</file>