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7" documentId="8_{20032CF5-10B7-4581-AE3C-582483D32F46}" xr6:coauthVersionLast="47" xr6:coauthVersionMax="47" xr10:uidLastSave="{E6B84317-2F3B-489E-871C-666E0F699D20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M22" i="1" s="1"/>
  <c r="J475" i="9"/>
  <c r="N22" i="1" s="1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M23" i="1"/>
  <c r="M26" i="1" s="1"/>
  <c r="N23" i="1"/>
  <c r="N26" i="1" s="1"/>
  <c r="O23" i="1"/>
  <c r="J23" i="1"/>
  <c r="I23" i="1"/>
  <c r="F43" i="1" l="1"/>
  <c r="F52" i="1"/>
  <c r="F51" i="1"/>
  <c r="J21" i="1"/>
  <c r="M21" i="1"/>
  <c r="I21" i="1"/>
  <c r="K21" i="1"/>
  <c r="F42" i="1"/>
  <c r="L21" i="1"/>
  <c r="N21" i="1"/>
  <c r="O21" i="1"/>
  <c r="F25" i="1"/>
  <c r="F24" i="1"/>
  <c r="I25" i="1" l="1"/>
  <c r="M24" i="1"/>
  <c r="M25" i="1"/>
  <c r="J25" i="1"/>
  <c r="O25" i="1"/>
  <c r="N24" i="1"/>
  <c r="N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<sst xmlns="http://schemas.openxmlformats.org/spreadsheetml/2006/main" count="9432" uniqueCount="1374">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</sst>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Worcestershire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47.3</c:v>
                </c:pt>
                <c:pt idx="1">
                  <c:v>56.6</c:v>
                </c:pt>
                <c:pt idx="2">
                  <c:v>64.900000000000006</c:v>
                </c:pt>
                <c:pt idx="3">
                  <c:v>66.900000000000006</c:v>
                </c:pt>
                <c:pt idx="4">
                  <c:v>68.400000000000006</c:v>
                </c:pt>
                <c:pt idx="5">
                  <c:v>70</c:v>
                </c:pt>
                <c:pt idx="6">
                  <c:v>71.2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Worcestershire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48</c:v>
                </c:pt>
                <c:pt idx="1">
                  <c:v>57</c:v>
                </c:pt>
                <c:pt idx="2">
                  <c:v>61</c:v>
                </c:pt>
                <c:pt idx="3">
                  <c:v>63</c:v>
                </c:pt>
                <c:pt idx="4">
                  <c:v>0</c:v>
                </c:pt>
                <c:pt idx="5">
                  <c:v>0</c:v>
                </c:pt>
                <c:pt idx="6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4">
                  <c:v>0</c:v>
                </c:pt>
                <c:pt idx="5">
                  <c:v>0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4">
                  <c:v>0</c:v>
                </c:pt>
                <c:pt idx="5">
                  <c:v>0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Worcestershire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87</c:v>
                </c:pt>
                <c:pt idx="1">
                  <c:v>84.362139917695487</c:v>
                </c:pt>
                <c:pt idx="2">
                  <c:v>83.950617283950621</c:v>
                </c:pt>
                <c:pt idx="3">
                  <c:v>84.362139917695472</c:v>
                </c:pt>
                <c:pt idx="4">
                  <c:v>83.950617283950621</c:v>
                </c:pt>
                <c:pt idx="5">
                  <c:v>83.950617283950606</c:v>
                </c:pt>
                <c:pt idx="6">
                  <c:v>83.539094650205769</c:v>
                </c:pt>
                <c:pt idx="7">
                  <c:v>83.539094650205769</c:v>
                </c:pt>
                <c:pt idx="9">
                  <c:v>83.539094650205769</c:v>
                </c:pt>
                <c:pt idx="10">
                  <c:v>83.539094650205769</c:v>
                </c:pt>
                <c:pt idx="11">
                  <c:v>82.304526748971199</c:v>
                </c:pt>
                <c:pt idx="13">
                  <c:v>83.127572016460903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Worcestershire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13.62157</c:v>
                </c:pt>
                <c:pt idx="1">
                  <c:v>12.245760000000001</c:v>
                </c:pt>
                <c:pt idx="2">
                  <c:v>25.487690000000001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Worcestershire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28.703230000000001</c:v>
                </c:pt>
                <c:pt idx="1">
                  <c:v>26.668369999999999</c:v>
                </c:pt>
                <c:pt idx="2">
                  <c:v>40.21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Wychavon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69.24603175</c:v>
                </c:pt>
                <c:pt idx="1">
                  <c:v>73.298969069999998</c:v>
                </c:pt>
                <c:pt idx="2">
                  <c:v>71.956521739999999</c:v>
                </c:pt>
                <c:pt idx="3">
                  <c:v>70.226537219999997</c:v>
                </c:pt>
                <c:pt idx="4">
                  <c:v>71.687429219999999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Worcestershire was generally below or in line with the rural and England situations.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579120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222504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Worcestershire was consistently below the England situation, albeit with a narrowing gap, but fluctuated above and below the rural situation over the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41</xdr:row>
      <xdr:rowOff>15240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17068800"/>
          <a:ext cx="7437120" cy="16611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 baseline="0">
            <a:effectLst/>
            <a:latin typeface="Avenir Next LT Pro" panose="020B0504020202020204" pitchFamily="34" charset="0"/>
          </a:endParaRPr>
        </a:p>
        <a:p>
          <a:r>
            <a:rPr lang="en-GB" sz="1200" baseline="0">
              <a:effectLst/>
              <a:latin typeface="Avenir Next LT Pro" panose="020B0504020202020204" pitchFamily="34" charset="0"/>
            </a:rPr>
            <a:t>The percentage for Worcestershire had a general downward trend taking it from being above both the rural and England situations at the beginning of the period to below with a widening gap.</a:t>
          </a:r>
        </a:p>
        <a:p>
          <a:endParaRPr lang="en-GB" sz="1200" baseline="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Worcestershire was generally in line with the rural situation.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Worcestershire was consistently above both the rural and England situations.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Wychavon fluctuated over the period taking it above and below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316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47" t="s">
        <v>1328</v>
      </c>
      <c r="G11" s="47"/>
      <c r="H11" s="48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Worcestershire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47.3</v>
      </c>
      <c r="J12" s="13">
        <f>IF(VLOOKUP($F12,'early learning goals'!$B$10:$AC$468,'early learning goals'!X$1,FALSE)=0,"",VLOOKUP($F12,'early learning goals'!$B$10:$AC$468,'early learning goals'!X$1,FALSE))</f>
        <v>56.6</v>
      </c>
      <c r="K12" s="13">
        <f>IF(VLOOKUP($F12,'early learning goals'!$B$10:$AC$468,'early learning goals'!Y$1,FALSE)=0,"",VLOOKUP($F12,'early learning goals'!$B$10:$AC$468,'early learning goals'!Y$1,FALSE))</f>
        <v>64.900000000000006</v>
      </c>
      <c r="L12" s="13">
        <f>IF(VLOOKUP($F12,'early learning goals'!$B$10:$AC$468,'early learning goals'!Z$1,FALSE)=0,"",VLOOKUP($F12,'early learning goals'!$B$10:$AC$468,'early learning goals'!Z$1,FALSE))</f>
        <v>66.900000000000006</v>
      </c>
      <c r="M12" s="13">
        <f>IF(VLOOKUP($F12,'early learning goals'!$B$10:$AC$468,'early learning goals'!AA$1,FALSE)=0,"",VLOOKUP($F12,'early learning goals'!$B$10:$AC$468,'early learning goals'!AA$1,FALSE))</f>
        <v>68.400000000000006</v>
      </c>
      <c r="N12" s="13">
        <f>IF(VLOOKUP($F12,'early learning goals'!$B$10:$AC$468,'early learning goals'!AB$1,FALSE)=0,"",VLOOKUP($F12,'early learning goals'!$B$10:$AC$468,'early learning goals'!AB$1,FALSE))</f>
        <v>70</v>
      </c>
      <c r="O12" s="13">
        <f>IF(VLOOKUP($F12,'early learning goals'!$B$10:$AC$468,'early learning goals'!AC$1,FALSE)=0,"",VLOOKUP($F12,'early learning goals'!$B$10:$AC$468,'early learning goals'!AC$1,FALSE))</f>
        <v>71.2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9" t="s">
        <v>2</v>
      </c>
      <c r="G13" s="50"/>
      <c r="H13" s="51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52" t="s">
        <v>3</v>
      </c>
      <c r="G14" s="53"/>
      <c r="H14" s="54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Worcestershire to Rural as a Region</v>
      </c>
      <c r="G15" s="56"/>
      <c r="H15" s="57"/>
      <c r="I15" s="19">
        <f>(I12-I13)</f>
        <v>-2.0080511487032666</v>
      </c>
      <c r="J15" s="19">
        <f>(J12-J13)</f>
        <v>-2.5749770662563236</v>
      </c>
      <c r="K15" s="19">
        <f t="shared" ref="K15:O15" si="0">(K12-K13)</f>
        <v>0.22711910391070944</v>
      </c>
      <c r="L15" s="19">
        <f t="shared" si="0"/>
        <v>-1.11446354921938</v>
      </c>
      <c r="M15" s="19">
        <f t="shared" si="0"/>
        <v>-1.0131074554784192</v>
      </c>
      <c r="N15" s="19">
        <f t="shared" si="0"/>
        <v>-0.37615123606398981</v>
      </c>
      <c r="O15" s="19">
        <f t="shared" si="0"/>
        <v>0.11930606398217947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44" t="str">
        <f>"% Gap - "&amp;F12&amp;" to England"</f>
        <v>% Gap - Worcestershire to England</v>
      </c>
      <c r="G16" s="45"/>
      <c r="H16" s="46"/>
      <c r="I16" s="19">
        <f>(I12-I14)</f>
        <v>-1.6000000000000014</v>
      </c>
      <c r="J16" s="19">
        <f>(J12-J14)</f>
        <v>-1.3999999999999986</v>
      </c>
      <c r="K16" s="19">
        <f t="shared" ref="K16:O16" si="1">(K12-K14)</f>
        <v>0.80000000000001137</v>
      </c>
      <c r="L16" s="19">
        <f t="shared" si="1"/>
        <v>-0.39999999999999147</v>
      </c>
      <c r="M16" s="19">
        <f t="shared" si="1"/>
        <v>-0.59999999999999432</v>
      </c>
      <c r="N16" s="19">
        <f t="shared" si="1"/>
        <v>-0.20000000000000284</v>
      </c>
      <c r="O16" s="19">
        <f t="shared" si="1"/>
        <v>0.5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44" t="s">
        <v>4</v>
      </c>
      <c r="G17" s="45"/>
      <c r="H17" s="46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47" t="s">
        <v>1333</v>
      </c>
      <c r="G20" s="47"/>
      <c r="H20" s="48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Worcestershire</v>
      </c>
      <c r="G21" s="10"/>
      <c r="H21" s="11"/>
      <c r="I21" s="12">
        <f>IF(VLOOKUP($F21,'key stage 2'!$B$10:$L$468,'key stage 2'!E$1,FALSE)=0,"",VLOOKUP($F21,'key stage 2'!$B$10:$L$468,'key stage 2'!E$1,FALSE))</f>
        <v>48</v>
      </c>
      <c r="J21" s="13">
        <f>IF(VLOOKUP($F21,'key stage 2'!$B$10:$L$468,'key stage 2'!F$1,FALSE)=0,"",VLOOKUP($F21,'key stage 2'!$B$10:$L$468,'key stage 2'!F$1,FALSE))</f>
        <v>57</v>
      </c>
      <c r="K21" s="13">
        <f>IF(VLOOKUP($F21,'key stage 2'!$B$10:$L$468,'key stage 2'!G$1,FALSE)=0,"",VLOOKUP($F21,'key stage 2'!$B$10:$L$468,'key stage 2'!G$1,FALSE))</f>
        <v>61</v>
      </c>
      <c r="L21" s="13">
        <f>IF(VLOOKUP($F21,'key stage 2'!$B$10:$L$468,'key stage 2'!H$1,FALSE)=0,"",VLOOKUP($F21,'key stage 2'!$B$10:$L$468,'key stage 2'!H$1,FALSE))</f>
        <v>63</v>
      </c>
      <c r="M21" s="13" t="str">
        <f>IF(VLOOKUP($F21,'key stage 2'!$B$10:$L$468,'key stage 2'!I$1,FALSE)=0,"",VLOOKUP($F21,'key stage 2'!$B$10:$L$468,'key stage 2'!I$1,FALSE))</f>
        <v/>
      </c>
      <c r="N21" s="13" t="str">
        <f>IF(VLOOKUP($F21,'key stage 2'!$B$10:$L$468,'key stage 2'!J$1,FALSE)=0,"",VLOOKUP($F21,'key stage 2'!$B$10:$L$468,'key stage 2'!J$1,FALSE))</f>
        <v/>
      </c>
      <c r="O21" s="35">
        <f>IF(VLOOKUP($F21,'key stage 2'!$B$10:$L$468,'key stage 2'!K$1,FALSE)=0,"",VLOOKUP($F21,'key stage 2'!$B$10:$L$468,'key stage 2'!K$1,FALSE))</f>
        <v>57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9" t="s">
        <v>2</v>
      </c>
      <c r="G22" s="50"/>
      <c r="H22" s="51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 t="e">
        <f>'key stage 2'!I475</f>
        <v>#DIV/0!</v>
      </c>
      <c r="N22" s="16" t="e">
        <f>'key stage 2'!J475</f>
        <v>#DIV/0!</v>
      </c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52" t="s">
        <v>3</v>
      </c>
      <c r="G23" s="53"/>
      <c r="H23" s="54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>
        <f>'key stage 2'!I6</f>
        <v>0</v>
      </c>
      <c r="N23" s="18">
        <f>'key stage 2'!J6</f>
        <v>0</v>
      </c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Worcestershire to Rural as a Region</v>
      </c>
      <c r="G24" s="56"/>
      <c r="H24" s="57"/>
      <c r="I24" s="19">
        <f>(I21-I22)</f>
        <v>-1.3809523809523796</v>
      </c>
      <c r="J24" s="19">
        <f>(J21-J22)</f>
        <v>0.1428571428571459</v>
      </c>
      <c r="K24" s="19">
        <f t="shared" ref="K24:O24" si="3">(K21-K22)</f>
        <v>1.4285714285714306</v>
      </c>
      <c r="L24" s="19">
        <f t="shared" si="3"/>
        <v>-0.39999999999999858</v>
      </c>
      <c r="M24" s="19" t="e">
        <f t="shared" si="3"/>
        <v>#VALUE!</v>
      </c>
      <c r="N24" s="19" t="e">
        <f t="shared" si="3"/>
        <v>#VALUE!</v>
      </c>
      <c r="O24" s="19">
        <f t="shared" si="3"/>
        <v>2.0499999999999972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44" t="str">
        <f>"% Gap - "&amp;F21&amp;" to England"</f>
        <v>% Gap - Worcestershire to England</v>
      </c>
      <c r="G25" s="45"/>
      <c r="H25" s="46"/>
      <c r="I25" s="19">
        <f>(I21-I23)</f>
        <v>-6</v>
      </c>
      <c r="J25" s="19">
        <f>(J21-J23)</f>
        <v>-5</v>
      </c>
      <c r="K25" s="19">
        <f t="shared" ref="K25:O25" si="4">(K21-K23)</f>
        <v>-4</v>
      </c>
      <c r="L25" s="19">
        <f t="shared" si="4"/>
        <v>-2</v>
      </c>
      <c r="M25" s="19" t="e">
        <f t="shared" si="4"/>
        <v>#VALUE!</v>
      </c>
      <c r="N25" s="19" t="e">
        <f t="shared" si="4"/>
        <v>#VALUE!</v>
      </c>
      <c r="O25" s="19">
        <f t="shared" si="4"/>
        <v>-1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44" t="s">
        <v>4</v>
      </c>
      <c r="G26" s="45"/>
      <c r="H26" s="46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 t="e">
        <f t="shared" si="5"/>
        <v>#DIV/0!</v>
      </c>
      <c r="N26" s="21" t="e">
        <f t="shared" si="5"/>
        <v>#DIV/0!</v>
      </c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47" t="s">
        <v>1360</v>
      </c>
      <c r="G29" s="47"/>
      <c r="H29" s="48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Wychavon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69.24603175</v>
      </c>
      <c r="J30" s="13">
        <f>IF(VLOOKUP($F30,'level 2 maths eng'!$B$10:$L$468,'level 2 maths eng'!F$1,FALSE)=0,"",VLOOKUP($F30,'level 2 maths eng'!$B$10:$L$468,'level 2 maths eng'!F$1,FALSE))</f>
        <v>73.298969069999998</v>
      </c>
      <c r="K30" s="13">
        <f>IF(VLOOKUP($F30,'level 2 maths eng'!$B$10:$L$468,'level 2 maths eng'!G$1,FALSE)=0,"",VLOOKUP($F30,'level 2 maths eng'!$B$10:$L$468,'level 2 maths eng'!G$1,FALSE))</f>
        <v>71.956521739999999</v>
      </c>
      <c r="L30" s="13">
        <f>IF(VLOOKUP($F30,'level 2 maths eng'!$B$10:$L$468,'level 2 maths eng'!H$1,FALSE)=0,"",VLOOKUP($F30,'level 2 maths eng'!$B$10:$L$468,'level 2 maths eng'!H$1,FALSE))</f>
        <v>70.226537219999997</v>
      </c>
      <c r="M30" s="35">
        <f>IF(VLOOKUP($F30,'level 2 maths eng'!$B$10:$L$468,'level 2 maths eng'!I$1,FALSE)=0,"",VLOOKUP($F30,'level 2 maths eng'!$B$10:$L$468,'level 2 maths eng'!I$1,FALSE))</f>
        <v>71.687429219999999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9" t="s">
        <v>2</v>
      </c>
      <c r="G31" s="50"/>
      <c r="H31" s="51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52" t="s">
        <v>3</v>
      </c>
      <c r="G32" s="53"/>
      <c r="H32" s="54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Wychavon to Rural as a Region</v>
      </c>
      <c r="G33" s="56"/>
      <c r="H33" s="57"/>
      <c r="I33" s="19">
        <f>(I30-I31)</f>
        <v>-4.0129577090109905</v>
      </c>
      <c r="J33" s="19">
        <f>(J30-J31)</f>
        <v>9.8780477472502071E-2</v>
      </c>
      <c r="K33" s="19">
        <f t="shared" ref="K33:M33" si="6">(K30-K31)</f>
        <v>-1.3107309418181643</v>
      </c>
      <c r="L33" s="19">
        <f t="shared" si="6"/>
        <v>-3.0471074152272593</v>
      </c>
      <c r="M33" s="19">
        <f t="shared" si="6"/>
        <v>-2.6020499239285471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44" t="str">
        <f>"% Gap - "&amp;F30&amp;" to England"</f>
        <v>% Gap - Wychavon to England</v>
      </c>
      <c r="G34" s="45"/>
      <c r="H34" s="46"/>
      <c r="I34" s="19">
        <f>(I30-I32)</f>
        <v>-2.2648312799999957</v>
      </c>
      <c r="J34" s="19">
        <f>(J30-J32)</f>
        <v>2.328756889999994</v>
      </c>
      <c r="K34" s="19">
        <f t="shared" ref="K34:M34" si="7">(K30-K32)</f>
        <v>0.63060919999999498</v>
      </c>
      <c r="L34" s="19">
        <f t="shared" si="7"/>
        <v>-0.6279815799999966</v>
      </c>
      <c r="M34" s="19">
        <f t="shared" si="7"/>
        <v>-1.312395280000004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44" t="s">
        <v>4</v>
      </c>
      <c r="G35" s="45"/>
      <c r="H35" s="46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47" t="s">
        <v>1335</v>
      </c>
      <c r="G38" s="47"/>
      <c r="H38" s="48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Worcestershire</v>
      </c>
      <c r="G39" s="10"/>
      <c r="H39" s="11"/>
      <c r="I39" s="12">
        <f>IF(VLOOKUP($F39,ofsted!$B$10:$AR$468,ofsted!AG$1,FALSE)=0,"",VLOOKUP($F39,ofsted!$B$10:$AR$468,ofsted!AG$1,FALSE))</f>
        <v>87</v>
      </c>
      <c r="J39" s="13">
        <f>IF(VLOOKUP($F39,ofsted!$B$10:$AR$468,ofsted!AH$1,FALSE)=0,"",VLOOKUP($F39,ofsted!$B$10:$AR$468,ofsted!AH$1,FALSE))</f>
        <v>84.362139917695487</v>
      </c>
      <c r="K39" s="13">
        <f>IF(VLOOKUP($F39,ofsted!$B$10:$AR$468,ofsted!AI$1,FALSE)=0,"",VLOOKUP($F39,ofsted!$B$10:$AR$468,ofsted!AI$1,FALSE))</f>
        <v>83.950617283950621</v>
      </c>
      <c r="L39" s="13">
        <f>IF(VLOOKUP($F39,ofsted!$B$10:$AR$468,ofsted!AJ$1,FALSE)=0,"",VLOOKUP($F39,ofsted!$B$10:$AR$468,ofsted!AJ$1,FALSE))</f>
        <v>84.362139917695472</v>
      </c>
      <c r="M39" s="13">
        <f>IF(VLOOKUP($F39,ofsted!$B$10:$AR$468,ofsted!AK$1,FALSE)=0,"",VLOOKUP($F39,ofsted!$B$10:$AR$468,ofsted!AK$1,FALSE))</f>
        <v>83.950617283950621</v>
      </c>
      <c r="N39" s="13">
        <f>IF(VLOOKUP($F39,ofsted!$B$10:$AR$468,ofsted!AL$1,FALSE)=0,"",VLOOKUP($F39,ofsted!$B$10:$AR$468,ofsted!AL$1,FALSE))</f>
        <v>83.950617283950606</v>
      </c>
      <c r="O39" s="13">
        <f>IF(VLOOKUP($F39,ofsted!$B$10:$AR$468,ofsted!AM$1,FALSE)=0,"",VLOOKUP($F39,ofsted!$B$10:$AR$468,ofsted!AM$1,FALSE))</f>
        <v>83.539094650205769</v>
      </c>
      <c r="P39" s="13">
        <f>IF(VLOOKUP($F39,ofsted!$B$10:$AR$468,ofsted!AN$1,FALSE)=0,"",VLOOKUP($F39,ofsted!$B$10:$AR$468,ofsted!AN$1,FALSE))</f>
        <v>83.539094650205769</v>
      </c>
      <c r="Q39" s="13"/>
      <c r="R39" s="13">
        <f>IF(VLOOKUP($F39,ofsted!$B$10:$AR$468,ofsted!AO$1,FALSE)=0,"",VLOOKUP($F39,ofsted!$B$10:$AR$468,ofsted!AO$1,FALSE))</f>
        <v>83.539094650205769</v>
      </c>
      <c r="S39" s="13">
        <f>IF(VLOOKUP($F39,ofsted!$B$10:$AR$468,ofsted!AP$1,FALSE)=0,"",VLOOKUP($F39,ofsted!$B$10:$AR$468,ofsted!AP$1,FALSE))</f>
        <v>83.539094650205769</v>
      </c>
      <c r="T39" s="13">
        <f>IF(VLOOKUP($F39,ofsted!$B$10:$AR$468,ofsted!AQ$1,FALSE)=0,"",VLOOKUP($F39,ofsted!$B$10:$AR$468,ofsted!AQ$1,FALSE))</f>
        <v>82.304526748971199</v>
      </c>
      <c r="U39" s="13"/>
      <c r="V39" s="13">
        <f>IF(VLOOKUP($F39,ofsted!$B$10:$AR$468,ofsted!AR$1,FALSE)=0,"",VLOOKUP($F39,ofsted!$B$10:$AR$468,ofsted!AR$1,FALSE))</f>
        <v>83.127572016460903</v>
      </c>
    </row>
    <row r="40" spans="1:23" ht="51" customHeight="1" x14ac:dyDescent="0.3">
      <c r="B40" s="14"/>
      <c r="C40" s="14"/>
      <c r="D40" s="14"/>
      <c r="F40" s="49" t="s">
        <v>2</v>
      </c>
      <c r="G40" s="50"/>
      <c r="H40" s="51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52" t="s">
        <v>3</v>
      </c>
      <c r="G41" s="53"/>
      <c r="H41" s="54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Worcestershire to Rural as a Region</v>
      </c>
      <c r="G42" s="56"/>
      <c r="H42" s="57"/>
      <c r="I42" s="19">
        <f>(I39-I40)</f>
        <v>2.095146461406884</v>
      </c>
      <c r="J42" s="19">
        <f>(J39-J40)</f>
        <v>-0.14490233582563405</v>
      </c>
      <c r="K42" s="19">
        <f t="shared" ref="K42:P42" si="9">(K39-K40)</f>
        <v>-0.3522056416267958</v>
      </c>
      <c r="L42" s="19">
        <f t="shared" si="9"/>
        <v>0.71528228622904066</v>
      </c>
      <c r="M42" s="19">
        <f t="shared" si="9"/>
        <v>-0.35891670493352024</v>
      </c>
      <c r="N42" s="19">
        <f t="shared" si="9"/>
        <v>-0.35681153214872552</v>
      </c>
      <c r="O42" s="19">
        <f t="shared" si="9"/>
        <v>-0.72214731981564739</v>
      </c>
      <c r="P42" s="19">
        <f t="shared" si="9"/>
        <v>-0.50117955716355311</v>
      </c>
      <c r="Q42" s="19"/>
      <c r="R42" s="19">
        <f t="shared" ref="R42:T42" si="10">(R39-R40)</f>
        <v>-0.57425872033952885</v>
      </c>
      <c r="S42" s="19">
        <f t="shared" si="10"/>
        <v>-0.64315336182947647</v>
      </c>
      <c r="T42" s="19">
        <f t="shared" si="10"/>
        <v>-2.2413191399655261</v>
      </c>
      <c r="U42" s="19"/>
      <c r="V42" s="19">
        <f t="shared" ref="V42" si="11">(V39-V40)</f>
        <v>-2.6910786066589907</v>
      </c>
    </row>
    <row r="43" spans="1:23" ht="51" customHeight="1" x14ac:dyDescent="0.3">
      <c r="B43" s="14"/>
      <c r="C43" s="14"/>
      <c r="D43" s="14"/>
      <c r="F43" s="44" t="str">
        <f>"% Gap - "&amp;F39&amp;" to England"</f>
        <v>% Gap - Worcestershire to England</v>
      </c>
      <c r="G43" s="45"/>
      <c r="H43" s="46"/>
      <c r="I43" s="19">
        <f>(I39-I41)</f>
        <v>1</v>
      </c>
      <c r="J43" s="19">
        <f>(J39-J41)</f>
        <v>-1.6378600823045133</v>
      </c>
      <c r="K43" s="19">
        <f t="shared" ref="K43:P43" si="12">(K39-K41)</f>
        <v>-1.5614904217884771</v>
      </c>
      <c r="L43" s="19">
        <f t="shared" si="12"/>
        <v>-0.9991118080293262</v>
      </c>
      <c r="M43" s="19">
        <f t="shared" si="12"/>
        <v>-1.2326938159159653</v>
      </c>
      <c r="N43" s="19">
        <f t="shared" si="12"/>
        <v>-2.0480068848180224</v>
      </c>
      <c r="O43" s="19">
        <f t="shared" si="12"/>
        <v>-2.658774172134855</v>
      </c>
      <c r="P43" s="19">
        <f t="shared" si="12"/>
        <v>-2.8358135055620437</v>
      </c>
      <c r="Q43" s="19"/>
      <c r="R43" s="19">
        <f t="shared" ref="R43:T43" si="13">(R39-R41)</f>
        <v>-2.7398360082399194</v>
      </c>
      <c r="S43" s="19">
        <f t="shared" si="13"/>
        <v>-2.9044700708400768</v>
      </c>
      <c r="T43" s="19">
        <f t="shared" si="13"/>
        <v>-4.6209262038663894</v>
      </c>
      <c r="U43" s="19"/>
      <c r="V43" s="19">
        <f t="shared" ref="V43" si="14">(V39-V41)</f>
        <v>-4.9506788466000842</v>
      </c>
    </row>
    <row r="44" spans="1:23" ht="51" customHeight="1" x14ac:dyDescent="0.3">
      <c r="B44" s="14"/>
      <c r="C44" s="14"/>
      <c r="D44" s="14"/>
      <c r="F44" s="44" t="s">
        <v>4</v>
      </c>
      <c r="G44" s="45"/>
      <c r="H44" s="46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47" t="s">
        <v>1355</v>
      </c>
      <c r="G47" s="47"/>
      <c r="H47" s="48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Worcestershire</v>
      </c>
      <c r="G48" s="10"/>
      <c r="H48" s="11"/>
      <c r="I48" s="12">
        <f>IF(VLOOKUP($F48,absentees!$B$10:$Q$468,absentees!O$1,FALSE)=0,"",VLOOKUP($F48,absentees!$B$10:$Q$468,absentees!O$1,FALSE))</f>
        <v>13.62157</v>
      </c>
      <c r="J48" s="13">
        <f>IF(VLOOKUP($F48,absentees!$B$10:$Q$468,absentees!P$1,FALSE)=0,"",VLOOKUP($F48,absentees!$B$10:$Q$468,absentees!P$1,FALSE))</f>
        <v>12.245760000000001</v>
      </c>
      <c r="K48" s="13">
        <f>IF(VLOOKUP($F48,absentees!$B$10:$Q$468,absentees!Q$1,FALSE)=0,"",VLOOKUP($F48,absentees!$B$10:$Q$468,absentees!Q$1,FALSE))</f>
        <v>25.487690000000001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9" t="s">
        <v>2</v>
      </c>
      <c r="G49" s="50"/>
      <c r="H49" s="51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52" t="s">
        <v>3</v>
      </c>
      <c r="G50" s="53"/>
      <c r="H50" s="54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Worcestershire to Rural as a Region</v>
      </c>
      <c r="G51" s="56"/>
      <c r="H51" s="57"/>
      <c r="I51" s="19">
        <f>(I48-I49)</f>
        <v>0.35793049264490762</v>
      </c>
      <c r="J51" s="19">
        <f>(J48-J49)</f>
        <v>7.686258949899738E-2</v>
      </c>
      <c r="K51" s="19">
        <f>(K48-K49)</f>
        <v>-0.83379324366336505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44" t="str">
        <f>"% Gap - "&amp;F48&amp;" to England"</f>
        <v>% Gap - Worcestershire to England</v>
      </c>
      <c r="G52" s="45"/>
      <c r="H52" s="46"/>
      <c r="I52" s="19">
        <f>(I48-I50)</f>
        <v>0.48543000000000092</v>
      </c>
      <c r="J52" s="19">
        <f>(J48-J50)</f>
        <v>-0.73298999999999914</v>
      </c>
      <c r="K52" s="19">
        <f>(K48-K50)</f>
        <v>2.0182099999999998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44" t="s">
        <v>4</v>
      </c>
      <c r="G53" s="45"/>
      <c r="H53" s="46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47" t="s">
        <v>1359</v>
      </c>
      <c r="G56" s="47"/>
      <c r="H56" s="48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Worcestershire</v>
      </c>
      <c r="G57" s="10"/>
      <c r="H57" s="11"/>
      <c r="I57" s="12">
        <f>IF(VLOOKUP($F57,'absentees FSM'!$B$10:$Q$468,'absentees FSM'!O$1,FALSE)=0,"",VLOOKUP($F57,'absentees FSM'!$B$10:$Q$468,'absentees FSM'!O$1,FALSE))</f>
        <v>28.703230000000001</v>
      </c>
      <c r="J57" s="13">
        <f>IF(VLOOKUP($F57,'absentees FSM'!$B$10:$Q$468,'absentees FSM'!P$1,FALSE)=0,"",VLOOKUP($F57,'absentees FSM'!$B$10:$Q$468,'absentees FSM'!P$1,FALSE))</f>
        <v>26.668369999999999</v>
      </c>
      <c r="K57" s="13">
        <f>IF(VLOOKUP($F57,'absentees FSM'!$B$10:$Q$468,'absentees FSM'!Q$1,FALSE)=0,"",VLOOKUP($F57,'absentees FSM'!$B$10:$Q$468,'absentees FSM'!Q$1,FALSE))</f>
        <v>40.21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9" t="s">
        <v>2</v>
      </c>
      <c r="G58" s="50"/>
      <c r="H58" s="51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52" t="s">
        <v>3</v>
      </c>
      <c r="G59" s="53"/>
      <c r="H59" s="54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Worcestershire to Rural as a Region</v>
      </c>
      <c r="G60" s="56"/>
      <c r="H60" s="57"/>
      <c r="I60" s="19">
        <f>(I57-I58)</f>
        <v>3.4520372863958393</v>
      </c>
      <c r="J60" s="19">
        <f>(J57-J58)</f>
        <v>2.3675900814002446</v>
      </c>
      <c r="K60" s="19">
        <f>(K57-K58)</f>
        <v>1.9164186838174331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44" t="str">
        <f>"% Gap - "&amp;F57&amp;" to England"</f>
        <v>% Gap - Worcestershire to England</v>
      </c>
      <c r="G61" s="45"/>
      <c r="H61" s="46"/>
      <c r="I61" s="19">
        <f>(I57-I59)</f>
        <v>4.9365800000000029</v>
      </c>
      <c r="J61" s="19">
        <f>(J57-J59)</f>
        <v>2.6113</v>
      </c>
      <c r="K61" s="19">
        <f>(K57-K59)</f>
        <v>6.6074800000000025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44" t="s">
        <v>4</v>
      </c>
      <c r="G62" s="45"/>
      <c r="H62" s="46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KWo0EkoWTrBsaDIAx/vtOsqylFyviZxOpRQ+MzYMeppfHODchLr4ar7/ejgHLYYTP39nQH+cyEMKRjNvCsm4lg==" saltValue="krmMZAeroiP3gCFyW3LQZg==" spinCount="100000" sheet="1" objects="1" scenarios="1"/>
  <protectedRanges>
    <protectedRange sqref="B4" name="Range1"/>
  </protectedRanges>
  <mergeCells count="37"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2023-01-11T09:25:46Z</cp:lastPrinted>
  <dcterms:created xsi:type="dcterms:W3CDTF">2022-08-17T09:40:46Z</dcterms:created>
  <dcterms:modified xsi:type="dcterms:W3CDTF">2023-01-23T14:37:37Z</dcterms:modified>
</cp:coreProperties>
</file>