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8" documentId="8_{D1CE800A-9810-48D6-A0D5-311C07C2A1C0}" xr6:coauthVersionLast="47" xr6:coauthVersionMax="47" xr10:uidLastSave="{43DF9DAA-D93C-4D34-B6BD-227FFC53C1D9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<sst xmlns="http://schemas.openxmlformats.org/spreadsheetml/2006/main" count="9140" uniqueCount="1378">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</sst>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Ashford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11.063743402354852</c:v>
                </c:pt>
                <c:pt idx="1">
                  <c:v>18.409351548196284</c:v>
                </c:pt>
                <c:pt idx="2">
                  <c:v>17.924306535025856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Ashford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1241</c:v>
                </c:pt>
                <c:pt idx="1">
                  <c:v>930</c:v>
                </c:pt>
                <c:pt idx="2">
                  <c:v>1064</c:v>
                </c:pt>
                <c:pt idx="3">
                  <c:v>854</c:v>
                </c:pt>
                <c:pt idx="4">
                  <c:v>898</c:v>
                </c:pt>
                <c:pt idx="5">
                  <c:v>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Ashford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47.5</c:v>
                </c:pt>
                <c:pt idx="1">
                  <c:v>45.4</c:v>
                </c:pt>
                <c:pt idx="2">
                  <c:v>41.3</c:v>
                </c:pt>
                <c:pt idx="3">
                  <c:v>50.8</c:v>
                </c:pt>
                <c:pt idx="4">
                  <c:v>46.4</c:v>
                </c:pt>
                <c:pt idx="5">
                  <c:v>46.4</c:v>
                </c:pt>
                <c:pt idx="6">
                  <c:v>40.5</c:v>
                </c:pt>
                <c:pt idx="7">
                  <c:v>52.3</c:v>
                </c:pt>
                <c:pt idx="8">
                  <c:v>57</c:v>
                </c:pt>
                <c:pt idx="9">
                  <c:v>50.9</c:v>
                </c:pt>
                <c:pt idx="10">
                  <c:v>52.4</c:v>
                </c:pt>
                <c:pt idx="11">
                  <c:v>48</c:v>
                </c:pt>
                <c:pt idx="12">
                  <c:v>47.7</c:v>
                </c:pt>
                <c:pt idx="13">
                  <c:v>42.4</c:v>
                </c:pt>
                <c:pt idx="14">
                  <c:v>48.3</c:v>
                </c:pt>
                <c:pt idx="15">
                  <c:v>56.9</c:v>
                </c:pt>
                <c:pt idx="16">
                  <c:v>60.3</c:v>
                </c:pt>
                <c:pt idx="17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Ashford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5528</c:v>
                </c:pt>
                <c:pt idx="1">
                  <c:v>5655</c:v>
                </c:pt>
                <c:pt idx="2">
                  <c:v>5088</c:v>
                </c:pt>
                <c:pt idx="3">
                  <c:v>4837</c:v>
                </c:pt>
                <c:pt idx="4">
                  <c:v>4054</c:v>
                </c:pt>
                <c:pt idx="5">
                  <c:v>4814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Ashford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707</c:v>
                </c:pt>
                <c:pt idx="1">
                  <c:v>672</c:v>
                </c:pt>
                <c:pt idx="2">
                  <c:v>475</c:v>
                </c:pt>
                <c:pt idx="3">
                  <c:v>356</c:v>
                </c:pt>
                <c:pt idx="4">
                  <c:v>406</c:v>
                </c:pt>
                <c:pt idx="5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167640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8135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Ashford was consistently below the England situation over the period, and moved from being in line with to above the rural position.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were for Ashford generally below both the rural and England situations over the</a:t>
          </a:r>
          <a:r>
            <a:rPr lang="en-GB" sz="1200" baseline="0">
              <a:effectLst/>
              <a:latin typeface="Avenir Next LT Pro" panose="020B0504020202020204" pitchFamily="34" charset="0"/>
            </a:rPr>
            <a:t>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Ashford fluctuated above and below both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Ashford were generally below</a:t>
          </a:r>
          <a:r>
            <a:rPr lang="en-GB" sz="1200" baseline="0">
              <a:effectLst/>
              <a:latin typeface="Avenir Next LT Pro" panose="020B0504020202020204" pitchFamily="34" charset="0"/>
            </a:rPr>
            <a:t> both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were for Ashford consistently below both the</a:t>
          </a:r>
          <a:r>
            <a:rPr lang="en-GB" sz="1200" baseline="0">
              <a:effectLst/>
              <a:latin typeface="Avenir Next LT Pro" panose="020B0504020202020204" pitchFamily="34" charset="0"/>
            </a:rPr>
            <a:t>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12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Ashford</v>
      </c>
      <c r="G12" s="10"/>
      <c r="H12" s="11"/>
      <c r="I12" s="12">
        <f>IF(VLOOKUP($F12,'E&amp;T'!$B$10:$Q$468,'E&amp;T'!O$1,FALSE)=0,"",VLOOKUP($F12,'E&amp;T'!$B$10:$Q$468,'E&amp;T'!O$1,FALSE))</f>
        <v>11.063743402354852</v>
      </c>
      <c r="J12" s="13">
        <f>IF(VLOOKUP($F12,'E&amp;T'!$B$10:$Q$468,'E&amp;T'!P$1,FALSE)=0,"",VLOOKUP($F12,'E&amp;T'!$B$10:$Q$468,'E&amp;T'!P$1,FALSE))</f>
        <v>18.409351548196284</v>
      </c>
      <c r="K12" s="35">
        <f>IF(VLOOKUP($F12,'E&amp;T'!$B$10:$Q$468,'E&amp;T'!Q$1,FALSE)=0,"",VLOOKUP($F12,'E&amp;T'!$B$10:$Q$468,'E&amp;T'!Q$1,FALSE))</f>
        <v>17.924306535025856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Ashford to Rural as a Region</v>
      </c>
      <c r="G15" s="66"/>
      <c r="H15" s="67"/>
      <c r="I15" s="19">
        <f>100*((I12-I13))/I13</f>
        <v>-0.15188598146492921</v>
      </c>
      <c r="J15" s="19">
        <f>100*((J12-J13))/J13</f>
        <v>6.8847706542982463</v>
      </c>
      <c r="K15" s="38">
        <f t="shared" ref="K15" si="0">100*((K12-K13))/K13</f>
        <v>11.590680000234629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Ashford to England</v>
      </c>
      <c r="G16" s="53"/>
      <c r="H16" s="54"/>
      <c r="I16" s="19">
        <f>100*(I12-I14)/I14</f>
        <v>-28.370057230323333</v>
      </c>
      <c r="J16" s="19">
        <f>100*(J12-J14)/J14</f>
        <v>-34.743586336572726</v>
      </c>
      <c r="K16" s="38">
        <f t="shared" ref="K16" si="1">100*(K12-K14)/K14</f>
        <v>-39.670138022314454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Ashford</v>
      </c>
      <c r="G21" s="10"/>
      <c r="H21" s="11"/>
      <c r="I21" s="12">
        <f>IF(VLOOKUP($F21,appstarts!$B$10:$L$468,appstarts!E$1,FALSE)=0,"",VLOOKUP($F21,appstarts!$B$10:$L$468,appstarts!E$1,FALSE))</f>
        <v>1241</v>
      </c>
      <c r="J21" s="13">
        <f>IF(VLOOKUP($F21,appstarts!$B$10:$L$468,appstarts!F$1,FALSE)=0,"",VLOOKUP($F21,appstarts!$B$10:$L$468,appstarts!F$1,FALSE))</f>
        <v>930</v>
      </c>
      <c r="K21" s="13">
        <f>IF(VLOOKUP($F21,appstarts!$B$10:$L$468,appstarts!G$1,FALSE)=0,"",VLOOKUP($F21,appstarts!$B$10:$L$468,appstarts!G$1,FALSE))</f>
        <v>1064</v>
      </c>
      <c r="L21" s="13">
        <f>IF(VLOOKUP($F21,appstarts!$B$10:$L$468,appstarts!H$1,FALSE)=0,"",VLOOKUP($F21,appstarts!$B$10:$L$468,appstarts!H$1,FALSE))</f>
        <v>854</v>
      </c>
      <c r="M21" s="13">
        <f>IF(VLOOKUP($F21,appstarts!$B$10:$L$468,appstarts!I$1,FALSE)=0,"",VLOOKUP($F21,appstarts!$B$10:$L$468,appstarts!I$1,FALSE))</f>
        <v>898</v>
      </c>
      <c r="N21" s="35">
        <f>IF(VLOOKUP($F21,appstarts!$B$10:$L$468,appstarts!J$1,FALSE)=0,"",VLOOKUP($F21,appstarts!$B$10:$L$468,appstarts!J$1,FALSE))</f>
        <v>1043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Ashford to Rural as a Region</v>
      </c>
      <c r="G24" s="66"/>
      <c r="H24" s="67"/>
      <c r="I24" s="19">
        <f>100*((I21-I22))/I22</f>
        <v>-24.273347176582618</v>
      </c>
      <c r="J24" s="19">
        <f>100*((J21-J22))/J22</f>
        <v>-26.625727713258673</v>
      </c>
      <c r="K24" s="19">
        <f t="shared" ref="K24:N24" si="3">100*((K21-K22))/K22</f>
        <v>-18.440559897728214</v>
      </c>
      <c r="L24" s="19">
        <f t="shared" si="3"/>
        <v>-23.727013323858021</v>
      </c>
      <c r="M24" s="19">
        <f t="shared" si="3"/>
        <v>-16.133402974706094</v>
      </c>
      <c r="N24" s="38">
        <f t="shared" si="3"/>
        <v>-10.67755771327497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Ashford to England</v>
      </c>
      <c r="G25" s="53"/>
      <c r="H25" s="54"/>
      <c r="I25" s="19">
        <f>100*(I21-I23)/I23</f>
        <v>-12.605633802816902</v>
      </c>
      <c r="J25" s="19">
        <f>100*(J21-J23)/J23</f>
        <v>-13.488372093023257</v>
      </c>
      <c r="K25" s="19">
        <f t="shared" ref="K25:N25" si="4">100*(K21-K23)/K23</f>
        <v>-5.1693404634581102</v>
      </c>
      <c r="L25" s="19">
        <f t="shared" si="4"/>
        <v>-6.9716775599128544</v>
      </c>
      <c r="M25" s="19">
        <f t="shared" si="4"/>
        <v>-1.5350877192982457</v>
      </c>
      <c r="N25" s="38">
        <f t="shared" si="4"/>
        <v>5.2472250252270438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Ashford</v>
      </c>
      <c r="G30" s="10"/>
      <c r="H30" s="11"/>
      <c r="I30" s="12">
        <f>IF(VLOOKUP($F30,appachieve!$B$10:$L$468,appachieve!E$1,FALSE)=0,"",VLOOKUP($F30,appachieve!$B$10:$L$468,appachieve!E$1,FALSE))</f>
        <v>707</v>
      </c>
      <c r="J30" s="13">
        <f>IF(VLOOKUP($F30,appachieve!$B$10:$L$468,appachieve!F$1,FALSE)=0,"",VLOOKUP($F30,appachieve!$B$10:$L$468,appachieve!F$1,FALSE))</f>
        <v>672</v>
      </c>
      <c r="K30" s="13">
        <f>IF(VLOOKUP($F30,appachieve!$B$10:$L$468,appachieve!G$1,FALSE)=0,"",VLOOKUP($F30,appachieve!$B$10:$L$468,appachieve!G$1,FALSE))</f>
        <v>475</v>
      </c>
      <c r="L30" s="13">
        <f>IF(VLOOKUP($F30,appachieve!$B$10:$L$468,appachieve!H$1,FALSE)=0,"",VLOOKUP($F30,appachieve!$B$10:$L$468,appachieve!H$1,FALSE))</f>
        <v>356</v>
      </c>
      <c r="M30" s="13">
        <f>IF(VLOOKUP($F30,appachieve!$B$10:$L$468,appachieve!I$1,FALSE)=0,"",VLOOKUP($F30,appachieve!$B$10:$L$468,appachieve!I$1,FALSE))</f>
        <v>406</v>
      </c>
      <c r="N30" s="35">
        <f>IF(VLOOKUP($F30,appachieve!$B$10:$L$468,appachieve!J$1,FALSE)=0,"",VLOOKUP($F30,appachieve!$B$10:$L$468,appachieve!J$1,FALSE))</f>
        <v>375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Ashford to Rural as a Region</v>
      </c>
      <c r="G33" s="66"/>
      <c r="H33" s="67"/>
      <c r="I33" s="19">
        <f>100*((I30-I31))/I31</f>
        <v>-24.994195522365771</v>
      </c>
      <c r="J33" s="19">
        <f>100*((J30-J31))/J31</f>
        <v>-27.874511036349144</v>
      </c>
      <c r="K33" s="19">
        <f t="shared" ref="K33:N33" si="6">100*((K30-K31))/K31</f>
        <v>-27.639984163422163</v>
      </c>
      <c r="L33" s="19">
        <f t="shared" si="6"/>
        <v>-33.526586383643163</v>
      </c>
      <c r="M33" s="19">
        <f t="shared" si="6"/>
        <v>-25.550138197306964</v>
      </c>
      <c r="N33" s="38">
        <f t="shared" si="6"/>
        <v>-22.349911772844692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Ashford to England</v>
      </c>
      <c r="G34" s="53"/>
      <c r="H34" s="54"/>
      <c r="I34" s="19">
        <f>100*(I30-I32)/I32</f>
        <v>-11.292346298619824</v>
      </c>
      <c r="J34" s="19">
        <f>100*(J30-J32)/J32</f>
        <v>-14.936708860759493</v>
      </c>
      <c r="K34" s="19">
        <f t="shared" ref="K34:N34" si="7">100*(K30-K32)/K32</f>
        <v>-10.037878787878787</v>
      </c>
      <c r="L34" s="19">
        <f t="shared" si="7"/>
        <v>-14.832535885167465</v>
      </c>
      <c r="M34" s="19">
        <f t="shared" si="7"/>
        <v>-8.5585585585585591</v>
      </c>
      <c r="N34" s="38">
        <f t="shared" si="7"/>
        <v>-3.5989717223650386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Ashford</v>
      </c>
      <c r="G39" s="10"/>
      <c r="H39" s="11"/>
      <c r="I39" s="12">
        <f>IF(VLOOKUP($F39,'level3+'!$B$10:$BF$468,((3*'level3+'!B$1)+3),FALSE)=0,"",VLOOKUP($F39,'level3+'!$B$10:$BF$468,((3*'level3+'!B$1)+3),FALSE))</f>
        <v>47.5</v>
      </c>
      <c r="J39" s="12">
        <f>IF(VLOOKUP($F39,'level3+'!$B$10:$BF$468,((3*'level3+'!C$1)+3),FALSE)=0,"",VLOOKUP($F39,'level3+'!$B$10:$BF$468,((3*'level3+'!C$1)+3),FALSE))</f>
        <v>45.4</v>
      </c>
      <c r="K39" s="12">
        <f>IF(VLOOKUP($F39,'level3+'!$B$10:$BF$468,((3*'level3+'!D$1)+3),FALSE)=0,"",VLOOKUP($F39,'level3+'!$B$10:$BF$468,((3*'level3+'!D$1)+3),FALSE))</f>
        <v>41.3</v>
      </c>
      <c r="L39" s="12">
        <f>IF(VLOOKUP($F39,'level3+'!$B$10:$BF$468,((3*'level3+'!E$1)+3),FALSE)=0,"",VLOOKUP($F39,'level3+'!$B$10:$BF$468,((3*'level3+'!E$1)+3),FALSE))</f>
        <v>50.8</v>
      </c>
      <c r="M39" s="12">
        <f>IF(VLOOKUP($F39,'level3+'!$B$10:$BF$468,((3*'level3+'!F$1)+3),FALSE)=0,"",VLOOKUP($F39,'level3+'!$B$10:$BF$468,((3*'level3+'!F$1)+3),FALSE))</f>
        <v>46.4</v>
      </c>
      <c r="N39" s="12">
        <f>IF(VLOOKUP($F39,'level3+'!$B$10:$BF$468,((3*'level3+'!G$1)+3),FALSE)=0,"",VLOOKUP($F39,'level3+'!$B$10:$BF$468,((3*'level3+'!G$1)+3),FALSE))</f>
        <v>46.4</v>
      </c>
      <c r="O39" s="12">
        <f>IF(VLOOKUP($F39,'level3+'!$B$10:$BF$468,((3*'level3+'!H$1)+3),FALSE)=0,"",VLOOKUP($F39,'level3+'!$B$10:$BF$468,((3*'level3+'!H$1)+3),FALSE))</f>
        <v>40.5</v>
      </c>
      <c r="P39" s="12">
        <f>IF(VLOOKUP($F39,'level3+'!$B$10:$BF$468,((3*'level3+'!I$1)+3),FALSE)=0,"",VLOOKUP($F39,'level3+'!$B$10:$BF$468,((3*'level3+'!I$1)+3),FALSE))</f>
        <v>52.3</v>
      </c>
      <c r="Q39" s="12">
        <f>IF(VLOOKUP($F39,'level3+'!$B$10:$BF$468,((3*'level3+'!J$1)+3),FALSE)=0,"",VLOOKUP($F39,'level3+'!$B$10:$BF$468,((3*'level3+'!J$1)+3),FALSE))</f>
        <v>57</v>
      </c>
      <c r="R39" s="12">
        <f>IF(VLOOKUP($F39,'level3+'!$B$10:$BF$468,((3*'level3+'!K$1)+3),FALSE)=0,"",VLOOKUP($F39,'level3+'!$B$10:$BF$468,((3*'level3+'!K$1)+3),FALSE))</f>
        <v>50.9</v>
      </c>
      <c r="S39" s="12">
        <f>IF(VLOOKUP($F39,'level3+'!$B$10:$BF$468,((3*'level3+'!L$1)+3),FALSE)=0,"",VLOOKUP($F39,'level3+'!$B$10:$BF$468,((3*'level3+'!L$1)+3),FALSE))</f>
        <v>52.4</v>
      </c>
      <c r="T39" s="12">
        <f>IF(VLOOKUP($F39,'level3+'!$B$10:$BF$468,((3*'level3+'!M$1)+3),FALSE)=0,"",VLOOKUP($F39,'level3+'!$B$10:$BF$468,((3*'level3+'!M$1)+3),FALSE))</f>
        <v>48</v>
      </c>
      <c r="U39" s="12">
        <f>IF(VLOOKUP($F39,'level3+'!$B$10:$BF$468,((3*'level3+'!N$1)+3),FALSE)=0,"",VLOOKUP($F39,'level3+'!$B$10:$BF$468,((3*'level3+'!N$1)+3),FALSE))</f>
        <v>47.7</v>
      </c>
      <c r="V39" s="12">
        <f>IF(VLOOKUP($F39,'level3+'!$B$10:$BF$468,((3*'level3+'!O$1)+3),FALSE)=0,"",VLOOKUP($F39,'level3+'!$B$10:$BF$468,((3*'level3+'!O$1)+3),FALSE))</f>
        <v>42.4</v>
      </c>
      <c r="W39" s="12">
        <f>IF(VLOOKUP($F39,'level3+'!$B$10:$BF$468,((3*'level3+'!P$1)+3),FALSE)=0,"",VLOOKUP($F39,'level3+'!$B$10:$BF$468,((3*'level3+'!P$1)+3),FALSE))</f>
        <v>48.3</v>
      </c>
      <c r="X39" s="12">
        <f>IF(VLOOKUP($F39,'level3+'!$B$10:$BF$468,((3*'level3+'!Q$1)+3),FALSE)=0,"",VLOOKUP($F39,'level3+'!$B$10:$BF$468,((3*'level3+'!Q$1)+3),FALSE))</f>
        <v>56.9</v>
      </c>
      <c r="Y39" s="12">
        <f>IF(VLOOKUP($F39,'level3+'!$B$10:$BF$468,((3*'level3+'!R$1)+3),FALSE)=0,"",VLOOKUP($F39,'level3+'!$B$10:$BF$468,((3*'level3+'!R$1)+3),FALSE))</f>
        <v>60.3</v>
      </c>
      <c r="Z39" s="47">
        <f>IF(VLOOKUP($F39,'level3+'!$B$10:$BF$468,((3*'level3+'!S$1)+3),FALSE)=0,"",VLOOKUP($F39,'level3+'!$B$10:$BF$468,((3*'level3+'!S$1)+3),FALSE))</f>
        <v>51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Ashford to Rural as a Region</v>
      </c>
      <c r="G42" s="69"/>
      <c r="H42" s="70"/>
      <c r="I42" s="19">
        <f>((I39-I40))</f>
        <v>3.0946122996788503</v>
      </c>
      <c r="J42" s="19">
        <f>((J39-J40))</f>
        <v>0.427176066046556</v>
      </c>
      <c r="K42" s="19">
        <f t="shared" ref="K42:Z42" si="9">((K39-K40))</f>
        <v>-4.473552290406225</v>
      </c>
      <c r="L42" s="19">
        <f t="shared" si="9"/>
        <v>3.8320767970030403</v>
      </c>
      <c r="M42" s="19">
        <f t="shared" si="9"/>
        <v>0.43634952847081365</v>
      </c>
      <c r="N42" s="19">
        <f t="shared" si="9"/>
        <v>-1.1895316804407727</v>
      </c>
      <c r="O42" s="19">
        <f t="shared" si="9"/>
        <v>-8.8620522025278561</v>
      </c>
      <c r="P42" s="19">
        <f t="shared" si="9"/>
        <v>1.6979539487581832</v>
      </c>
      <c r="Q42" s="19">
        <f t="shared" si="9"/>
        <v>4.5605343304284958</v>
      </c>
      <c r="R42" s="19">
        <f t="shared" si="9"/>
        <v>-2.3755444139055868</v>
      </c>
      <c r="S42" s="19">
        <f t="shared" si="9"/>
        <v>-2.1700305071435082</v>
      </c>
      <c r="T42" s="19">
        <f t="shared" si="9"/>
        <v>-7.1603191329218774</v>
      </c>
      <c r="U42" s="19">
        <f t="shared" si="9"/>
        <v>-8.2411747015127403</v>
      </c>
      <c r="V42" s="19">
        <f t="shared" si="9"/>
        <v>-14.288586613818573</v>
      </c>
      <c r="W42" s="19">
        <f t="shared" si="9"/>
        <v>-9.089166276982489</v>
      </c>
      <c r="X42" s="19">
        <f t="shared" si="9"/>
        <v>-1.2465796572875334</v>
      </c>
      <c r="Y42" s="19">
        <f t="shared" si="9"/>
        <v>0.5291236997004205</v>
      </c>
      <c r="Z42" s="38">
        <f t="shared" si="9"/>
        <v>-8.5398759114170488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Ashford to England</v>
      </c>
      <c r="G43" s="53"/>
      <c r="H43" s="54"/>
      <c r="I43" s="19">
        <f>(I39-I41)</f>
        <v>4.1000000000000014</v>
      </c>
      <c r="J43" s="19">
        <f>(J39-J41)</f>
        <v>1.3999999999999986</v>
      </c>
      <c r="K43" s="19">
        <f t="shared" ref="K43:Z43" si="10">(K39-K41)</f>
        <v>-3.5</v>
      </c>
      <c r="L43" s="19">
        <f t="shared" si="10"/>
        <v>5</v>
      </c>
      <c r="M43" s="19">
        <f t="shared" si="10"/>
        <v>0.79999999999999716</v>
      </c>
      <c r="N43" s="19">
        <f t="shared" si="10"/>
        <v>-0.5</v>
      </c>
      <c r="O43" s="19">
        <f t="shared" si="10"/>
        <v>-8.2000000000000028</v>
      </c>
      <c r="P43" s="19">
        <f t="shared" si="10"/>
        <v>1.7999999999999972</v>
      </c>
      <c r="Q43" s="19">
        <f t="shared" si="10"/>
        <v>3.8999999999999986</v>
      </c>
      <c r="R43" s="19">
        <f t="shared" si="10"/>
        <v>-2.8999999999999986</v>
      </c>
      <c r="S43" s="19">
        <f t="shared" si="10"/>
        <v>-2.3999999999999986</v>
      </c>
      <c r="T43" s="19">
        <f t="shared" si="10"/>
        <v>-7.6000000000000014</v>
      </c>
      <c r="U43" s="19">
        <f t="shared" si="10"/>
        <v>-9</v>
      </c>
      <c r="V43" s="19">
        <f t="shared" si="10"/>
        <v>-14.600000000000001</v>
      </c>
      <c r="W43" s="19">
        <f t="shared" si="10"/>
        <v>-9.4000000000000057</v>
      </c>
      <c r="X43" s="19">
        <f t="shared" si="10"/>
        <v>-1.6000000000000014</v>
      </c>
      <c r="Y43" s="19">
        <f t="shared" si="10"/>
        <v>-0.90000000000000568</v>
      </c>
      <c r="Z43" s="50">
        <f t="shared" si="10"/>
        <v>-10.299999999999997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Ashford</v>
      </c>
      <c r="G48" s="10"/>
      <c r="H48" s="11"/>
      <c r="I48" s="12">
        <f>IF(VLOOKUP($F48,participation!$B$10:$L$468,participation!E$1,FALSE)=0,"",VLOOKUP($F48,participation!$B$10:$L$468,participation!E$1,FALSE))</f>
        <v>5528</v>
      </c>
      <c r="J48" s="13">
        <f>IF(VLOOKUP($F48,participation!$B$10:$L$468,participation!F$1,FALSE)=0,"",VLOOKUP($F48,participation!$B$10:$L$468,participation!F$1,FALSE))</f>
        <v>5655</v>
      </c>
      <c r="K48" s="13">
        <f>IF(VLOOKUP($F48,participation!$B$10:$L$468,participation!G$1,FALSE)=0,"",VLOOKUP($F48,participation!$B$10:$L$468,participation!G$1,FALSE))</f>
        <v>5088</v>
      </c>
      <c r="L48" s="13">
        <f>IF(VLOOKUP($F48,participation!$B$10:$L$468,participation!H$1,FALSE)=0,"",VLOOKUP($F48,participation!$B$10:$L$468,participation!H$1,FALSE))</f>
        <v>4837</v>
      </c>
      <c r="M48" s="13">
        <f>IF(VLOOKUP($F48,participation!$B$10:$L$468,participation!I$1,FALSE)=0,"",VLOOKUP($F48,participation!$B$10:$L$468,participation!I$1,FALSE))</f>
        <v>4054</v>
      </c>
      <c r="N48" s="35">
        <f>IF(VLOOKUP($F48,participation!$B$10:$L$468,participation!J$1,FALSE)=0,"",VLOOKUP($F48,participation!$B$10:$L$468,participation!J$1,FALSE))</f>
        <v>4814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Ashford to Rural as a Region</v>
      </c>
      <c r="G51" s="66"/>
      <c r="H51" s="67"/>
      <c r="I51" s="19">
        <f>100*((I48-I49))/I49</f>
        <v>-11.600108667996363</v>
      </c>
      <c r="J51" s="19">
        <f>100*((J48-J49))/J49</f>
        <v>-4.0228770492466506</v>
      </c>
      <c r="K51" s="19">
        <f t="shared" ref="K51:N51" si="12">100*((K48-K49))/K49</f>
        <v>-10.135749894279476</v>
      </c>
      <c r="L51" s="19">
        <f t="shared" si="12"/>
        <v>-2.1602960412302874</v>
      </c>
      <c r="M51" s="19">
        <f t="shared" si="12"/>
        <v>-12.755800630817577</v>
      </c>
      <c r="N51" s="38">
        <f t="shared" si="12"/>
        <v>1.4103648289003621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Ashford to England</v>
      </c>
      <c r="G52" s="53"/>
      <c r="H52" s="54"/>
      <c r="I52" s="19">
        <f>100*(I48-I50)/I50</f>
        <v>-18.562168532704774</v>
      </c>
      <c r="J52" s="19">
        <f>100*(J48-J50)/J50</f>
        <v>-14.162112932604735</v>
      </c>
      <c r="K52" s="19">
        <f t="shared" ref="K52:N52" si="13">100*(K48-K50)/K50</f>
        <v>-18.291312028264013</v>
      </c>
      <c r="L52" s="19">
        <f t="shared" si="13"/>
        <v>-7.7612509534706335</v>
      </c>
      <c r="M52" s="19">
        <f t="shared" si="13"/>
        <v>-17.484225524119683</v>
      </c>
      <c r="N52" s="38">
        <f t="shared" si="13"/>
        <v>-6.5424189477771311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FemDHzcoQE42Mmmnao4ESpMTZAmm+vd58wwU3cJVX4xXbeRCkGCAOlJb4Smyx7trJN999pe3Q00FZtJ2ezTylw==" saltValue="x9aNuGD2ZmtBcXSiUVyidQ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2023-01-25T10:20:11Z</dcterms:modified>
</cp:coreProperties>
</file>