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816C88E-A2CD-4DAE-9D1D-D42A822C14B4}" xr6:coauthVersionLast="47" xr6:coauthVersionMax="47" xr10:uidLastSave="{C16F09AA-FCAE-4585-9D50-DD90C472A4B6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<sst xmlns="http://schemas.openxmlformats.org/spreadsheetml/2006/main" count="9140" uniqueCount="1378">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</sst>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Boston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20.516202304409152</c:v>
                </c:pt>
                <c:pt idx="1">
                  <c:v>31.011969532100107</c:v>
                </c:pt>
                <c:pt idx="2">
                  <c:v>26.774730443592155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Boston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1316</c:v>
                </c:pt>
                <c:pt idx="1">
                  <c:v>1023</c:v>
                </c:pt>
                <c:pt idx="2">
                  <c:v>1170</c:v>
                </c:pt>
                <c:pt idx="3">
                  <c:v>801</c:v>
                </c:pt>
                <c:pt idx="4">
                  <c:v>740</c:v>
                </c:pt>
                <c:pt idx="5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Boston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29.5</c:v>
                </c:pt>
                <c:pt idx="1">
                  <c:v>26.1</c:v>
                </c:pt>
                <c:pt idx="2">
                  <c:v>24</c:v>
                </c:pt>
                <c:pt idx="3">
                  <c:v>29.7</c:v>
                </c:pt>
                <c:pt idx="4">
                  <c:v>29.9</c:v>
                </c:pt>
                <c:pt idx="5">
                  <c:v>35.9</c:v>
                </c:pt>
                <c:pt idx="6">
                  <c:v>33.4</c:v>
                </c:pt>
                <c:pt idx="7">
                  <c:v>38.200000000000003</c:v>
                </c:pt>
                <c:pt idx="8">
                  <c:v>34.4</c:v>
                </c:pt>
                <c:pt idx="9">
                  <c:v>31.5</c:v>
                </c:pt>
                <c:pt idx="10">
                  <c:v>32</c:v>
                </c:pt>
                <c:pt idx="11">
                  <c:v>42.7</c:v>
                </c:pt>
                <c:pt idx="12">
                  <c:v>32.700000000000003</c:v>
                </c:pt>
                <c:pt idx="13">
                  <c:v>26.8</c:v>
                </c:pt>
                <c:pt idx="14">
                  <c:v>33.5</c:v>
                </c:pt>
                <c:pt idx="15">
                  <c:v>46.2</c:v>
                </c:pt>
                <c:pt idx="16">
                  <c:v>44.3</c:v>
                </c:pt>
                <c:pt idx="1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Boston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9392</c:v>
                </c:pt>
                <c:pt idx="1">
                  <c:v>7673</c:v>
                </c:pt>
                <c:pt idx="2">
                  <c:v>8358</c:v>
                </c:pt>
                <c:pt idx="3">
                  <c:v>6426</c:v>
                </c:pt>
                <c:pt idx="4">
                  <c:v>5728</c:v>
                </c:pt>
                <c:pt idx="5">
                  <c:v>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Boston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905</c:v>
                </c:pt>
                <c:pt idx="1">
                  <c:v>711</c:v>
                </c:pt>
                <c:pt idx="2">
                  <c:v>513</c:v>
                </c:pt>
                <c:pt idx="3">
                  <c:v>462</c:v>
                </c:pt>
                <c:pt idx="4">
                  <c:v>459</c:v>
                </c:pt>
                <c:pt idx="5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167640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135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Boston was markedly greater than the rural situation during the period and was also greater than the England position in 2019/20 and 2020/21.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Boston were generally below the rural and England situations.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proportion for Boston was consistently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Boston was consistently greater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Boston was consistently below the rural situation but moved above and below the England position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Boston</v>
      </c>
      <c r="G12" s="10"/>
      <c r="H12" s="11"/>
      <c r="I12" s="12">
        <f>IF(VLOOKUP($F12,'E&amp;T'!$B$10:$Q$468,'E&amp;T'!O$1,FALSE)=0,"",VLOOKUP($F12,'E&amp;T'!$B$10:$Q$468,'E&amp;T'!O$1,FALSE))</f>
        <v>20.516202304409152</v>
      </c>
      <c r="J12" s="13">
        <f>IF(VLOOKUP($F12,'E&amp;T'!$B$10:$Q$468,'E&amp;T'!P$1,FALSE)=0,"",VLOOKUP($F12,'E&amp;T'!$B$10:$Q$468,'E&amp;T'!P$1,FALSE))</f>
        <v>31.011969532100107</v>
      </c>
      <c r="K12" s="35">
        <f>IF(VLOOKUP($F12,'E&amp;T'!$B$10:$Q$468,'E&amp;T'!Q$1,FALSE)=0,"",VLOOKUP($F12,'E&amp;T'!$B$10:$Q$468,'E&amp;T'!Q$1,FALSE))</f>
        <v>26.774730443592155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Boston to Rural as a Region</v>
      </c>
      <c r="G15" s="66"/>
      <c r="H15" s="67"/>
      <c r="I15" s="19">
        <f>100*((I12-I13))/I13</f>
        <v>85.154701480329436</v>
      </c>
      <c r="J15" s="19">
        <f>100*((J12-J13))/J13</f>
        <v>80.055622399224262</v>
      </c>
      <c r="K15" s="38">
        <f t="shared" ref="K15" si="0">100*((K12-K13))/K13</f>
        <v>66.690430739117133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Boston to England</v>
      </c>
      <c r="G16" s="53"/>
      <c r="H16" s="54"/>
      <c r="I16" s="19">
        <f>100*(I12-I14)/I14</f>
        <v>32.827953746933964</v>
      </c>
      <c r="J16" s="19">
        <f>100*(J12-J14)/J14</f>
        <v>9.9294511817071225</v>
      </c>
      <c r="K16" s="38">
        <f t="shared" ref="K16" si="1">100*(K12-K14)/K14</f>
        <v>-9.8812671499918672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Boston</v>
      </c>
      <c r="G21" s="10"/>
      <c r="H21" s="11"/>
      <c r="I21" s="12">
        <f>IF(VLOOKUP($F21,appstarts!$B$10:$L$468,appstarts!E$1,FALSE)=0,"",VLOOKUP($F21,appstarts!$B$10:$L$468,appstarts!E$1,FALSE))</f>
        <v>1316</v>
      </c>
      <c r="J21" s="13">
        <f>IF(VLOOKUP($F21,appstarts!$B$10:$L$468,appstarts!F$1,FALSE)=0,"",VLOOKUP($F21,appstarts!$B$10:$L$468,appstarts!F$1,FALSE))</f>
        <v>1023</v>
      </c>
      <c r="K21" s="13">
        <f>IF(VLOOKUP($F21,appstarts!$B$10:$L$468,appstarts!G$1,FALSE)=0,"",VLOOKUP($F21,appstarts!$B$10:$L$468,appstarts!G$1,FALSE))</f>
        <v>1170</v>
      </c>
      <c r="L21" s="13">
        <f>IF(VLOOKUP($F21,appstarts!$B$10:$L$468,appstarts!H$1,FALSE)=0,"",VLOOKUP($F21,appstarts!$B$10:$L$468,appstarts!H$1,FALSE))</f>
        <v>801</v>
      </c>
      <c r="M21" s="13">
        <f>IF(VLOOKUP($F21,appstarts!$B$10:$L$468,appstarts!I$1,FALSE)=0,"",VLOOKUP($F21,appstarts!$B$10:$L$468,appstarts!I$1,FALSE))</f>
        <v>740</v>
      </c>
      <c r="N21" s="35">
        <f>IF(VLOOKUP($F21,appstarts!$B$10:$L$468,appstarts!J$1,FALSE)=0,"",VLOOKUP($F21,appstarts!$B$10:$L$468,appstarts!J$1,FALSE))</f>
        <v>842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Boston to Rural as a Region</v>
      </c>
      <c r="G24" s="66"/>
      <c r="H24" s="67"/>
      <c r="I24" s="19">
        <f>100*((I21-I22))/I22</f>
        <v>-19.696796844788658</v>
      </c>
      <c r="J24" s="19">
        <f>100*((J21-J22))/J22</f>
        <v>-19.288300484584539</v>
      </c>
      <c r="K24" s="19">
        <f t="shared" ref="K24:N24" si="3">100*((K21-K22))/K22</f>
        <v>-10.315277331148506</v>
      </c>
      <c r="L24" s="19">
        <f t="shared" si="3"/>
        <v>-28.460582754578777</v>
      </c>
      <c r="M24" s="19">
        <f t="shared" si="3"/>
        <v>-30.889441204100791</v>
      </c>
      <c r="N24" s="38">
        <f t="shared" si="3"/>
        <v>-27.891182736891199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Boston to England</v>
      </c>
      <c r="G25" s="53"/>
      <c r="H25" s="54"/>
      <c r="I25" s="19">
        <f>100*(I21-I23)/I23</f>
        <v>-7.323943661971831</v>
      </c>
      <c r="J25" s="19">
        <f>100*(J21-J23)/J23</f>
        <v>-4.8372093023255811</v>
      </c>
      <c r="K25" s="19">
        <f t="shared" ref="K25:N25" si="4">100*(K21-K23)/K23</f>
        <v>4.2780748663101607</v>
      </c>
      <c r="L25" s="19">
        <f t="shared" si="4"/>
        <v>-12.745098039215685</v>
      </c>
      <c r="M25" s="19">
        <f t="shared" si="4"/>
        <v>-18.859649122807017</v>
      </c>
      <c r="N25" s="38">
        <f t="shared" si="4"/>
        <v>-15.035317860746721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Boston</v>
      </c>
      <c r="G30" s="10"/>
      <c r="H30" s="11"/>
      <c r="I30" s="12">
        <f>IF(VLOOKUP($F30,appachieve!$B$10:$L$468,appachieve!E$1,FALSE)=0,"",VLOOKUP($F30,appachieve!$B$10:$L$468,appachieve!E$1,FALSE))</f>
        <v>905</v>
      </c>
      <c r="J30" s="13">
        <f>IF(VLOOKUP($F30,appachieve!$B$10:$L$468,appachieve!F$1,FALSE)=0,"",VLOOKUP($F30,appachieve!$B$10:$L$468,appachieve!F$1,FALSE))</f>
        <v>711</v>
      </c>
      <c r="K30" s="13">
        <f>IF(VLOOKUP($F30,appachieve!$B$10:$L$468,appachieve!G$1,FALSE)=0,"",VLOOKUP($F30,appachieve!$B$10:$L$468,appachieve!G$1,FALSE))</f>
        <v>513</v>
      </c>
      <c r="L30" s="13">
        <f>IF(VLOOKUP($F30,appachieve!$B$10:$L$468,appachieve!H$1,FALSE)=0,"",VLOOKUP($F30,appachieve!$B$10:$L$468,appachieve!H$1,FALSE))</f>
        <v>462</v>
      </c>
      <c r="M30" s="13">
        <f>IF(VLOOKUP($F30,appachieve!$B$10:$L$468,appachieve!I$1,FALSE)=0,"",VLOOKUP($F30,appachieve!$B$10:$L$468,appachieve!I$1,FALSE))</f>
        <v>459</v>
      </c>
      <c r="N30" s="35">
        <f>IF(VLOOKUP($F30,appachieve!$B$10:$L$468,appachieve!J$1,FALSE)=0,"",VLOOKUP($F30,appachieve!$B$10:$L$468,appachieve!J$1,FALSE))</f>
        <v>307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Boston to Rural as a Region</v>
      </c>
      <c r="G33" s="66"/>
      <c r="H33" s="67"/>
      <c r="I33" s="19">
        <f>100*((I30-I31))/I31</f>
        <v>-3.9883266587567512</v>
      </c>
      <c r="J33" s="19">
        <f>100*((J30-J31))/J31</f>
        <v>-23.688656766137264</v>
      </c>
      <c r="K33" s="19">
        <f t="shared" ref="K33:N33" si="6">100*((K30-K31))/K31</f>
        <v>-21.851182896495938</v>
      </c>
      <c r="L33" s="19">
        <f t="shared" si="6"/>
        <v>-13.733940756300957</v>
      </c>
      <c r="M33" s="19">
        <f t="shared" si="6"/>
        <v>-15.831313873310091</v>
      </c>
      <c r="N33" s="38">
        <f t="shared" si="6"/>
        <v>-36.430461104702189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Boston to England</v>
      </c>
      <c r="G34" s="53"/>
      <c r="H34" s="54"/>
      <c r="I34" s="19">
        <f>100*(I30-I32)/I32</f>
        <v>13.550815558343789</v>
      </c>
      <c r="J34" s="19">
        <f>100*(J30-J32)/J32</f>
        <v>-10</v>
      </c>
      <c r="K34" s="19">
        <f t="shared" ref="K34:N34" si="7">100*(K30-K32)/K32</f>
        <v>-2.8409090909090908</v>
      </c>
      <c r="L34" s="19">
        <f t="shared" si="7"/>
        <v>10.526315789473685</v>
      </c>
      <c r="M34" s="19">
        <f t="shared" si="7"/>
        <v>3.3783783783783785</v>
      </c>
      <c r="N34" s="38">
        <f t="shared" si="7"/>
        <v>-21.079691516709513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Boston</v>
      </c>
      <c r="G39" s="10"/>
      <c r="H39" s="11"/>
      <c r="I39" s="12">
        <f>IF(VLOOKUP($F39,'level3+'!$B$10:$BF$468,((3*'level3+'!B$1)+3),FALSE)=0,"",VLOOKUP($F39,'level3+'!$B$10:$BF$468,((3*'level3+'!B$1)+3),FALSE))</f>
        <v>29.5</v>
      </c>
      <c r="J39" s="12">
        <f>IF(VLOOKUP($F39,'level3+'!$B$10:$BF$468,((3*'level3+'!C$1)+3),FALSE)=0,"",VLOOKUP($F39,'level3+'!$B$10:$BF$468,((3*'level3+'!C$1)+3),FALSE))</f>
        <v>26.1</v>
      </c>
      <c r="K39" s="12">
        <f>IF(VLOOKUP($F39,'level3+'!$B$10:$BF$468,((3*'level3+'!D$1)+3),FALSE)=0,"",VLOOKUP($F39,'level3+'!$B$10:$BF$468,((3*'level3+'!D$1)+3),FALSE))</f>
        <v>24</v>
      </c>
      <c r="L39" s="12">
        <f>IF(VLOOKUP($F39,'level3+'!$B$10:$BF$468,((3*'level3+'!E$1)+3),FALSE)=0,"",VLOOKUP($F39,'level3+'!$B$10:$BF$468,((3*'level3+'!E$1)+3),FALSE))</f>
        <v>29.7</v>
      </c>
      <c r="M39" s="12">
        <f>IF(VLOOKUP($F39,'level3+'!$B$10:$BF$468,((3*'level3+'!F$1)+3),FALSE)=0,"",VLOOKUP($F39,'level3+'!$B$10:$BF$468,((3*'level3+'!F$1)+3),FALSE))</f>
        <v>29.9</v>
      </c>
      <c r="N39" s="12">
        <f>IF(VLOOKUP($F39,'level3+'!$B$10:$BF$468,((3*'level3+'!G$1)+3),FALSE)=0,"",VLOOKUP($F39,'level3+'!$B$10:$BF$468,((3*'level3+'!G$1)+3),FALSE))</f>
        <v>35.9</v>
      </c>
      <c r="O39" s="12">
        <f>IF(VLOOKUP($F39,'level3+'!$B$10:$BF$468,((3*'level3+'!H$1)+3),FALSE)=0,"",VLOOKUP($F39,'level3+'!$B$10:$BF$468,((3*'level3+'!H$1)+3),FALSE))</f>
        <v>33.4</v>
      </c>
      <c r="P39" s="12">
        <f>IF(VLOOKUP($F39,'level3+'!$B$10:$BF$468,((3*'level3+'!I$1)+3),FALSE)=0,"",VLOOKUP($F39,'level3+'!$B$10:$BF$468,((3*'level3+'!I$1)+3),FALSE))</f>
        <v>38.200000000000003</v>
      </c>
      <c r="Q39" s="12">
        <f>IF(VLOOKUP($F39,'level3+'!$B$10:$BF$468,((3*'level3+'!J$1)+3),FALSE)=0,"",VLOOKUP($F39,'level3+'!$B$10:$BF$468,((3*'level3+'!J$1)+3),FALSE))</f>
        <v>34.4</v>
      </c>
      <c r="R39" s="12">
        <f>IF(VLOOKUP($F39,'level3+'!$B$10:$BF$468,((3*'level3+'!K$1)+3),FALSE)=0,"",VLOOKUP($F39,'level3+'!$B$10:$BF$468,((3*'level3+'!K$1)+3),FALSE))</f>
        <v>31.5</v>
      </c>
      <c r="S39" s="12">
        <f>IF(VLOOKUP($F39,'level3+'!$B$10:$BF$468,((3*'level3+'!L$1)+3),FALSE)=0,"",VLOOKUP($F39,'level3+'!$B$10:$BF$468,((3*'level3+'!L$1)+3),FALSE))</f>
        <v>32</v>
      </c>
      <c r="T39" s="12">
        <f>IF(VLOOKUP($F39,'level3+'!$B$10:$BF$468,((3*'level3+'!M$1)+3),FALSE)=0,"",VLOOKUP($F39,'level3+'!$B$10:$BF$468,((3*'level3+'!M$1)+3),FALSE))</f>
        <v>42.7</v>
      </c>
      <c r="U39" s="12">
        <f>IF(VLOOKUP($F39,'level3+'!$B$10:$BF$468,((3*'level3+'!N$1)+3),FALSE)=0,"",VLOOKUP($F39,'level3+'!$B$10:$BF$468,((3*'level3+'!N$1)+3),FALSE))</f>
        <v>32.700000000000003</v>
      </c>
      <c r="V39" s="12">
        <f>IF(VLOOKUP($F39,'level3+'!$B$10:$BF$468,((3*'level3+'!O$1)+3),FALSE)=0,"",VLOOKUP($F39,'level3+'!$B$10:$BF$468,((3*'level3+'!O$1)+3),FALSE))</f>
        <v>26.8</v>
      </c>
      <c r="W39" s="12">
        <f>IF(VLOOKUP($F39,'level3+'!$B$10:$BF$468,((3*'level3+'!P$1)+3),FALSE)=0,"",VLOOKUP($F39,'level3+'!$B$10:$BF$468,((3*'level3+'!P$1)+3),FALSE))</f>
        <v>33.5</v>
      </c>
      <c r="X39" s="12">
        <f>IF(VLOOKUP($F39,'level3+'!$B$10:$BF$468,((3*'level3+'!Q$1)+3),FALSE)=0,"",VLOOKUP($F39,'level3+'!$B$10:$BF$468,((3*'level3+'!Q$1)+3),FALSE))</f>
        <v>46.2</v>
      </c>
      <c r="Y39" s="12">
        <f>IF(VLOOKUP($F39,'level3+'!$B$10:$BF$468,((3*'level3+'!R$1)+3),FALSE)=0,"",VLOOKUP($F39,'level3+'!$B$10:$BF$468,((3*'level3+'!R$1)+3),FALSE))</f>
        <v>44.3</v>
      </c>
      <c r="Z39" s="47">
        <f>IF(VLOOKUP($F39,'level3+'!$B$10:$BF$468,((3*'level3+'!S$1)+3),FALSE)=0,"",VLOOKUP($F39,'level3+'!$B$10:$BF$468,((3*'level3+'!S$1)+3),FALSE))</f>
        <v>46.9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Boston to Rural as a Region</v>
      </c>
      <c r="G42" s="69"/>
      <c r="H42" s="70"/>
      <c r="I42" s="19">
        <f>((I39-I40))</f>
        <v>-14.90538770032115</v>
      </c>
      <c r="J42" s="19">
        <f>((J39-J40))</f>
        <v>-18.872823933953441</v>
      </c>
      <c r="K42" s="19">
        <f t="shared" ref="K42:Z42" si="9">((K39-K40))</f>
        <v>-21.773552290406222</v>
      </c>
      <c r="L42" s="19">
        <f t="shared" si="9"/>
        <v>-17.267923202996958</v>
      </c>
      <c r="M42" s="19">
        <f t="shared" si="9"/>
        <v>-16.063650471529186</v>
      </c>
      <c r="N42" s="19">
        <f t="shared" si="9"/>
        <v>-11.689531680440773</v>
      </c>
      <c r="O42" s="19">
        <f t="shared" si="9"/>
        <v>-15.962052202527858</v>
      </c>
      <c r="P42" s="19">
        <f t="shared" si="9"/>
        <v>-12.402046051241811</v>
      </c>
      <c r="Q42" s="19">
        <f t="shared" si="9"/>
        <v>-18.039465669571506</v>
      </c>
      <c r="R42" s="19">
        <f t="shared" si="9"/>
        <v>-21.775544413905585</v>
      </c>
      <c r="S42" s="19">
        <f t="shared" si="9"/>
        <v>-22.570030507143507</v>
      </c>
      <c r="T42" s="19">
        <f t="shared" si="9"/>
        <v>-12.460319132921875</v>
      </c>
      <c r="U42" s="19">
        <f t="shared" si="9"/>
        <v>-23.24117470151274</v>
      </c>
      <c r="V42" s="19">
        <f t="shared" si="9"/>
        <v>-29.888586613818571</v>
      </c>
      <c r="W42" s="19">
        <f t="shared" si="9"/>
        <v>-23.889166276982486</v>
      </c>
      <c r="X42" s="19">
        <f t="shared" si="9"/>
        <v>-11.946579657287529</v>
      </c>
      <c r="Y42" s="19">
        <f t="shared" si="9"/>
        <v>-15.470876300299579</v>
      </c>
      <c r="Z42" s="38">
        <f t="shared" si="9"/>
        <v>-12.63987591141705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Boston to England</v>
      </c>
      <c r="G43" s="53"/>
      <c r="H43" s="54"/>
      <c r="I43" s="19">
        <f>(I39-I41)</f>
        <v>-13.899999999999999</v>
      </c>
      <c r="J43" s="19">
        <f>(J39-J41)</f>
        <v>-17.899999999999999</v>
      </c>
      <c r="K43" s="19">
        <f t="shared" ref="K43:Z43" si="10">(K39-K41)</f>
        <v>-20.799999999999997</v>
      </c>
      <c r="L43" s="19">
        <f t="shared" si="10"/>
        <v>-16.099999999999998</v>
      </c>
      <c r="M43" s="19">
        <f t="shared" si="10"/>
        <v>-15.700000000000003</v>
      </c>
      <c r="N43" s="19">
        <f t="shared" si="10"/>
        <v>-11</v>
      </c>
      <c r="O43" s="19">
        <f t="shared" si="10"/>
        <v>-15.300000000000004</v>
      </c>
      <c r="P43" s="19">
        <f t="shared" si="10"/>
        <v>-12.299999999999997</v>
      </c>
      <c r="Q43" s="19">
        <f t="shared" si="10"/>
        <v>-18.700000000000003</v>
      </c>
      <c r="R43" s="19">
        <f t="shared" si="10"/>
        <v>-22.299999999999997</v>
      </c>
      <c r="S43" s="19">
        <f t="shared" si="10"/>
        <v>-22.799999999999997</v>
      </c>
      <c r="T43" s="19">
        <f t="shared" si="10"/>
        <v>-12.899999999999999</v>
      </c>
      <c r="U43" s="19">
        <f t="shared" si="10"/>
        <v>-24</v>
      </c>
      <c r="V43" s="19">
        <f t="shared" si="10"/>
        <v>-30.2</v>
      </c>
      <c r="W43" s="19">
        <f t="shared" si="10"/>
        <v>-24.200000000000003</v>
      </c>
      <c r="X43" s="19">
        <f t="shared" si="10"/>
        <v>-12.299999999999997</v>
      </c>
      <c r="Y43" s="19">
        <f t="shared" si="10"/>
        <v>-16.900000000000006</v>
      </c>
      <c r="Z43" s="50">
        <f t="shared" si="10"/>
        <v>-14.399999999999999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Boston</v>
      </c>
      <c r="G48" s="10"/>
      <c r="H48" s="11"/>
      <c r="I48" s="12">
        <f>IF(VLOOKUP($F48,participation!$B$10:$L$468,participation!E$1,FALSE)=0,"",VLOOKUP($F48,participation!$B$10:$L$468,participation!E$1,FALSE))</f>
        <v>9392</v>
      </c>
      <c r="J48" s="13">
        <f>IF(VLOOKUP($F48,participation!$B$10:$L$468,participation!F$1,FALSE)=0,"",VLOOKUP($F48,participation!$B$10:$L$468,participation!F$1,FALSE))</f>
        <v>7673</v>
      </c>
      <c r="K48" s="13">
        <f>IF(VLOOKUP($F48,participation!$B$10:$L$468,participation!G$1,FALSE)=0,"",VLOOKUP($F48,participation!$B$10:$L$468,participation!G$1,FALSE))</f>
        <v>8358</v>
      </c>
      <c r="L48" s="13">
        <f>IF(VLOOKUP($F48,participation!$B$10:$L$468,participation!H$1,FALSE)=0,"",VLOOKUP($F48,participation!$B$10:$L$468,participation!H$1,FALSE))</f>
        <v>6426</v>
      </c>
      <c r="M48" s="13">
        <f>IF(VLOOKUP($F48,participation!$B$10:$L$468,participation!I$1,FALSE)=0,"",VLOOKUP($F48,participation!$B$10:$L$468,participation!I$1,FALSE))</f>
        <v>5728</v>
      </c>
      <c r="N48" s="35">
        <f>IF(VLOOKUP($F48,participation!$B$10:$L$468,participation!J$1,FALSE)=0,"",VLOOKUP($F48,participation!$B$10:$L$468,participation!J$1,FALSE))</f>
        <v>6108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Boston to Rural as a Region</v>
      </c>
      <c r="G51" s="66"/>
      <c r="H51" s="67"/>
      <c r="I51" s="19">
        <f>100*((I48-I49))/I49</f>
        <v>50.190263999670435</v>
      </c>
      <c r="J51" s="19">
        <f>100*((J48-J49))/J49</f>
        <v>30.226784155814403</v>
      </c>
      <c r="K51" s="19">
        <f t="shared" ref="K51:N51" si="12">100*((K48-K49))/K49</f>
        <v>47.618986317533839</v>
      </c>
      <c r="L51" s="19">
        <f t="shared" si="12"/>
        <v>29.980967053763525</v>
      </c>
      <c r="M51" s="19">
        <f t="shared" si="12"/>
        <v>23.269554510773784</v>
      </c>
      <c r="N51" s="38">
        <f t="shared" si="12"/>
        <v>28.669403484612257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Boston to England</v>
      </c>
      <c r="G52" s="53"/>
      <c r="H52" s="54"/>
      <c r="I52" s="19">
        <f>100*(I48-I50)/I50</f>
        <v>38.361814967589865</v>
      </c>
      <c r="J52" s="19">
        <f>100*(J48-J50)/J50</f>
        <v>16.469338190649665</v>
      </c>
      <c r="K52" s="19">
        <f t="shared" ref="K52:N52" si="13">100*(K48-K50)/K50</f>
        <v>34.221936727155935</v>
      </c>
      <c r="L52" s="19">
        <f t="shared" si="13"/>
        <v>22.540045766590389</v>
      </c>
      <c r="M52" s="19">
        <f t="shared" si="13"/>
        <v>16.58864237736617</v>
      </c>
      <c r="N52" s="38">
        <f t="shared" si="13"/>
        <v>18.578916715200933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ovoP6wPvcDdp81ynKMn4HhDUAwSDkMDS9px02xQ9MOc557/52RrLkSM2KKF52Jd3Tw1P1fhUTM/cGF7wAmieGg==" saltValue="TgEyijj9w/NinUChDbJqJ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2023-01-25T11:03:31Z</dcterms:modified>
</cp:coreProperties>
</file>