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14_{D59F1DEE-BB63-4850-88CE-2438C8477C5A}" xr6:coauthVersionLast="47" xr6:coauthVersionMax="47" xr10:uidLastSave="{44826B49-D9B9-4E63-977D-ADB8DDD0423C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<sst xmlns="http://schemas.openxmlformats.org/spreadsheetml/2006/main" count="9140" uniqueCount="1378">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</sst>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Cotswold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6.2217429175826453</c:v>
                </c:pt>
                <c:pt idx="1">
                  <c:v>9.3523497778816918</c:v>
                </c:pt>
                <c:pt idx="2">
                  <c:v>10.192987224789345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Cotswold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1007</c:v>
                </c:pt>
                <c:pt idx="1">
                  <c:v>845</c:v>
                </c:pt>
                <c:pt idx="2">
                  <c:v>801</c:v>
                </c:pt>
                <c:pt idx="3">
                  <c:v>612</c:v>
                </c:pt>
                <c:pt idx="4">
                  <c:v>724</c:v>
                </c:pt>
                <c:pt idx="5">
                  <c:v>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Cotswold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47.5</c:v>
                </c:pt>
                <c:pt idx="1">
                  <c:v>46.2</c:v>
                </c:pt>
                <c:pt idx="2">
                  <c:v>45.4</c:v>
                </c:pt>
                <c:pt idx="3">
                  <c:v>49.8</c:v>
                </c:pt>
                <c:pt idx="4">
                  <c:v>54.2</c:v>
                </c:pt>
                <c:pt idx="5">
                  <c:v>51.8</c:v>
                </c:pt>
                <c:pt idx="6">
                  <c:v>53.2</c:v>
                </c:pt>
                <c:pt idx="7">
                  <c:v>53.8</c:v>
                </c:pt>
                <c:pt idx="8">
                  <c:v>54.1</c:v>
                </c:pt>
                <c:pt idx="9">
                  <c:v>53.2</c:v>
                </c:pt>
                <c:pt idx="10">
                  <c:v>54</c:v>
                </c:pt>
                <c:pt idx="11">
                  <c:v>53.5</c:v>
                </c:pt>
                <c:pt idx="12">
                  <c:v>72.400000000000006</c:v>
                </c:pt>
                <c:pt idx="13">
                  <c:v>68.099999999999994</c:v>
                </c:pt>
                <c:pt idx="14">
                  <c:v>58</c:v>
                </c:pt>
                <c:pt idx="15">
                  <c:v>66.3</c:v>
                </c:pt>
                <c:pt idx="16">
                  <c:v>68.8</c:v>
                </c:pt>
                <c:pt idx="17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Cotswold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3157</c:v>
                </c:pt>
                <c:pt idx="1">
                  <c:v>3054</c:v>
                </c:pt>
                <c:pt idx="2">
                  <c:v>3157</c:v>
                </c:pt>
                <c:pt idx="3">
                  <c:v>2815</c:v>
                </c:pt>
                <c:pt idx="4">
                  <c:v>2946</c:v>
                </c:pt>
                <c:pt idx="5">
                  <c:v>3258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Cotswold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637</c:v>
                </c:pt>
                <c:pt idx="1">
                  <c:v>636</c:v>
                </c:pt>
                <c:pt idx="2">
                  <c:v>424</c:v>
                </c:pt>
                <c:pt idx="3">
                  <c:v>288</c:v>
                </c:pt>
                <c:pt idx="4">
                  <c:v>367</c:v>
                </c:pt>
                <c:pt idx="5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68580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7145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the Cotswolds was markedly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the Cotswolds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consistently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the Cotswolds during the period considered here was in line with or above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the Cotswolds was relatively static and consistently below the rural</a:t>
          </a:r>
          <a:r>
            <a:rPr lang="en-GB" sz="1200" baseline="0">
              <a:effectLst/>
              <a:latin typeface="Avenir Next LT Pro" panose="020B0504020202020204" pitchFamily="34" charset="0"/>
            </a:rPr>
            <a:t> and England situations, with a reducing gap to both.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the Cotswolds was consistently below both the rural and England situations.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73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Cotswold</v>
      </c>
      <c r="G12" s="10"/>
      <c r="H12" s="11"/>
      <c r="I12" s="12">
        <f>IF(VLOOKUP($F12,'E&amp;T'!$B$10:$Q$468,'E&amp;T'!O$1,FALSE)=0,"",VLOOKUP($F12,'E&amp;T'!$B$10:$Q$468,'E&amp;T'!O$1,FALSE))</f>
        <v>6.2217429175826453</v>
      </c>
      <c r="J12" s="13">
        <f>IF(VLOOKUP($F12,'E&amp;T'!$B$10:$Q$468,'E&amp;T'!P$1,FALSE)=0,"",VLOOKUP($F12,'E&amp;T'!$B$10:$Q$468,'E&amp;T'!P$1,FALSE))</f>
        <v>9.3523497778816918</v>
      </c>
      <c r="K12" s="35">
        <f>IF(VLOOKUP($F12,'E&amp;T'!$B$10:$Q$468,'E&amp;T'!Q$1,FALSE)=0,"",VLOOKUP($F12,'E&amp;T'!$B$10:$Q$468,'E&amp;T'!Q$1,FALSE))</f>
        <v>10.192987224789345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Cotswold to Rural as a Region</v>
      </c>
      <c r="G15" s="66"/>
      <c r="H15" s="67"/>
      <c r="I15" s="19">
        <f>100*((I12-I13))/I13</f>
        <v>-43.849990583062507</v>
      </c>
      <c r="J15" s="19">
        <f>100*((J12-J13))/J13</f>
        <v>-45.700218800721252</v>
      </c>
      <c r="K15" s="38">
        <f t="shared" ref="K15" si="0">100*((K12-K13))/K13</f>
        <v>-36.541903396637785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Cotswold to England</v>
      </c>
      <c r="G16" s="53"/>
      <c r="H16" s="54"/>
      <c r="I16" s="19">
        <f>100*(I12-I14)/I14</f>
        <v>-59.718598587596553</v>
      </c>
      <c r="J16" s="19">
        <f>100*(J12-J14)/J14</f>
        <v>-66.848326828203454</v>
      </c>
      <c r="K16" s="38">
        <f t="shared" ref="K16" si="1">100*(K12-K14)/K14</f>
        <v>-65.692312212458702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Cotswold</v>
      </c>
      <c r="G21" s="10"/>
      <c r="H21" s="11"/>
      <c r="I21" s="12">
        <f>IF(VLOOKUP($F21,appstarts!$B$10:$L$468,appstarts!E$1,FALSE)=0,"",VLOOKUP($F21,appstarts!$B$10:$L$468,appstarts!E$1,FALSE))</f>
        <v>1007</v>
      </c>
      <c r="J21" s="13">
        <f>IF(VLOOKUP($F21,appstarts!$B$10:$L$468,appstarts!F$1,FALSE)=0,"",VLOOKUP($F21,appstarts!$B$10:$L$468,appstarts!F$1,FALSE))</f>
        <v>845</v>
      </c>
      <c r="K21" s="13">
        <f>IF(VLOOKUP($F21,appstarts!$B$10:$L$468,appstarts!G$1,FALSE)=0,"",VLOOKUP($F21,appstarts!$B$10:$L$468,appstarts!G$1,FALSE))</f>
        <v>801</v>
      </c>
      <c r="L21" s="13">
        <f>IF(VLOOKUP($F21,appstarts!$B$10:$L$468,appstarts!H$1,FALSE)=0,"",VLOOKUP($F21,appstarts!$B$10:$L$468,appstarts!H$1,FALSE))</f>
        <v>612</v>
      </c>
      <c r="M21" s="13">
        <f>IF(VLOOKUP($F21,appstarts!$B$10:$L$468,appstarts!I$1,FALSE)=0,"",VLOOKUP($F21,appstarts!$B$10:$L$468,appstarts!I$1,FALSE))</f>
        <v>724</v>
      </c>
      <c r="N21" s="35">
        <f>IF(VLOOKUP($F21,appstarts!$B$10:$L$468,appstarts!J$1,FALSE)=0,"",VLOOKUP($F21,appstarts!$B$10:$L$468,appstarts!J$1,FALSE))</f>
        <v>842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Cotswold to Rural as a Region</v>
      </c>
      <c r="G24" s="66"/>
      <c r="H24" s="67"/>
      <c r="I24" s="19">
        <f>100*((I21-I22))/I22</f>
        <v>-38.552184211779775</v>
      </c>
      <c r="J24" s="19">
        <f>100*((J21-J22))/J22</f>
        <v>-33.331978406132883</v>
      </c>
      <c r="K24" s="19">
        <f t="shared" ref="K24:N24" si="3">100*((K21-K22))/K22</f>
        <v>-38.600459095940131</v>
      </c>
      <c r="L24" s="19">
        <f t="shared" si="3"/>
        <v>-45.340669969790525</v>
      </c>
      <c r="M24" s="19">
        <f t="shared" si="3"/>
        <v>-32.383723556444558</v>
      </c>
      <c r="N24" s="38">
        <f t="shared" si="3"/>
        <v>-27.891182736891199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Cotswold to England</v>
      </c>
      <c r="G25" s="53"/>
      <c r="H25" s="54"/>
      <c r="I25" s="19">
        <f>100*(I21-I23)/I23</f>
        <v>-29.08450704225352</v>
      </c>
      <c r="J25" s="19">
        <f>100*(J21-J23)/J23</f>
        <v>-21.395348837209301</v>
      </c>
      <c r="K25" s="19">
        <f t="shared" ref="K25:N25" si="4">100*(K21-K23)/K23</f>
        <v>-28.609625668449198</v>
      </c>
      <c r="L25" s="19">
        <f t="shared" si="4"/>
        <v>-33.333333333333336</v>
      </c>
      <c r="M25" s="19">
        <f t="shared" si="4"/>
        <v>-20.614035087719298</v>
      </c>
      <c r="N25" s="38">
        <f t="shared" si="4"/>
        <v>-15.035317860746721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Cotswold</v>
      </c>
      <c r="G30" s="10"/>
      <c r="H30" s="11"/>
      <c r="I30" s="12">
        <f>IF(VLOOKUP($F30,appachieve!$B$10:$L$468,appachieve!E$1,FALSE)=0,"",VLOOKUP($F30,appachieve!$B$10:$L$468,appachieve!E$1,FALSE))</f>
        <v>637</v>
      </c>
      <c r="J30" s="13">
        <f>IF(VLOOKUP($F30,appachieve!$B$10:$L$468,appachieve!F$1,FALSE)=0,"",VLOOKUP($F30,appachieve!$B$10:$L$468,appachieve!F$1,FALSE))</f>
        <v>636</v>
      </c>
      <c r="K30" s="13">
        <f>IF(VLOOKUP($F30,appachieve!$B$10:$L$468,appachieve!G$1,FALSE)=0,"",VLOOKUP($F30,appachieve!$B$10:$L$468,appachieve!G$1,FALSE))</f>
        <v>424</v>
      </c>
      <c r="L30" s="13">
        <f>IF(VLOOKUP($F30,appachieve!$B$10:$L$468,appachieve!H$1,FALSE)=0,"",VLOOKUP($F30,appachieve!$B$10:$L$468,appachieve!H$1,FALSE))</f>
        <v>288</v>
      </c>
      <c r="M30" s="13">
        <f>IF(VLOOKUP($F30,appachieve!$B$10:$L$468,appachieve!I$1,FALSE)=0,"",VLOOKUP($F30,appachieve!$B$10:$L$468,appachieve!I$1,FALSE))</f>
        <v>367</v>
      </c>
      <c r="N30" s="35">
        <f>IF(VLOOKUP($F30,appachieve!$B$10:$L$468,appachieve!J$1,FALSE)=0,"",VLOOKUP($F30,appachieve!$B$10:$L$468,appachieve!J$1,FALSE))</f>
        <v>303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Cotswold to Rural as a Region</v>
      </c>
      <c r="G33" s="66"/>
      <c r="H33" s="67"/>
      <c r="I33" s="19">
        <f>100*((I30-I31))/I31</f>
        <v>-32.420512797379061</v>
      </c>
      <c r="J33" s="19">
        <f>100*((J30-J31))/J31</f>
        <v>-31.738376516544726</v>
      </c>
      <c r="K33" s="19">
        <f t="shared" ref="K33:N33" si="6">100*((K30-K31))/K31</f>
        <v>-35.409164811138943</v>
      </c>
      <c r="L33" s="19">
        <f t="shared" si="6"/>
        <v>-46.22375527665514</v>
      </c>
      <c r="M33" s="19">
        <f t="shared" si="6"/>
        <v>-32.701725907417874</v>
      </c>
      <c r="N33" s="38">
        <f t="shared" si="6"/>
        <v>-37.258728712458513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Cotswold to England</v>
      </c>
      <c r="G34" s="53"/>
      <c r="H34" s="54"/>
      <c r="I34" s="19">
        <f>100*(I30-I32)/I32</f>
        <v>-20.075282308657467</v>
      </c>
      <c r="J34" s="19">
        <f>100*(J30-J32)/J32</f>
        <v>-19.49367088607595</v>
      </c>
      <c r="K34" s="19">
        <f t="shared" ref="K34:N34" si="7">100*(K30-K32)/K32</f>
        <v>-19.696969696969695</v>
      </c>
      <c r="L34" s="19">
        <f t="shared" si="7"/>
        <v>-31.100478468899521</v>
      </c>
      <c r="M34" s="19">
        <f t="shared" si="7"/>
        <v>-17.342342342342342</v>
      </c>
      <c r="N34" s="38">
        <f t="shared" si="7"/>
        <v>-22.10796915167095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Cotswold</v>
      </c>
      <c r="G39" s="10"/>
      <c r="H39" s="11"/>
      <c r="I39" s="12">
        <f>IF(VLOOKUP($F39,'level3+'!$B$10:$BF$468,((3*'level3+'!B$1)+3),FALSE)=0,"",VLOOKUP($F39,'level3+'!$B$10:$BF$468,((3*'level3+'!B$1)+3),FALSE))</f>
        <v>47.5</v>
      </c>
      <c r="J39" s="12">
        <f>IF(VLOOKUP($F39,'level3+'!$B$10:$BF$468,((3*'level3+'!C$1)+3),FALSE)=0,"",VLOOKUP($F39,'level3+'!$B$10:$BF$468,((3*'level3+'!C$1)+3),FALSE))</f>
        <v>46.2</v>
      </c>
      <c r="K39" s="12">
        <f>IF(VLOOKUP($F39,'level3+'!$B$10:$BF$468,((3*'level3+'!D$1)+3),FALSE)=0,"",VLOOKUP($F39,'level3+'!$B$10:$BF$468,((3*'level3+'!D$1)+3),FALSE))</f>
        <v>45.4</v>
      </c>
      <c r="L39" s="12">
        <f>IF(VLOOKUP($F39,'level3+'!$B$10:$BF$468,((3*'level3+'!E$1)+3),FALSE)=0,"",VLOOKUP($F39,'level3+'!$B$10:$BF$468,((3*'level3+'!E$1)+3),FALSE))</f>
        <v>49.8</v>
      </c>
      <c r="M39" s="12">
        <f>IF(VLOOKUP($F39,'level3+'!$B$10:$BF$468,((3*'level3+'!F$1)+3),FALSE)=0,"",VLOOKUP($F39,'level3+'!$B$10:$BF$468,((3*'level3+'!F$1)+3),FALSE))</f>
        <v>54.2</v>
      </c>
      <c r="N39" s="12">
        <f>IF(VLOOKUP($F39,'level3+'!$B$10:$BF$468,((3*'level3+'!G$1)+3),FALSE)=0,"",VLOOKUP($F39,'level3+'!$B$10:$BF$468,((3*'level3+'!G$1)+3),FALSE))</f>
        <v>51.8</v>
      </c>
      <c r="O39" s="12">
        <f>IF(VLOOKUP($F39,'level3+'!$B$10:$BF$468,((3*'level3+'!H$1)+3),FALSE)=0,"",VLOOKUP($F39,'level3+'!$B$10:$BF$468,((3*'level3+'!H$1)+3),FALSE))</f>
        <v>53.2</v>
      </c>
      <c r="P39" s="12">
        <f>IF(VLOOKUP($F39,'level3+'!$B$10:$BF$468,((3*'level3+'!I$1)+3),FALSE)=0,"",VLOOKUP($F39,'level3+'!$B$10:$BF$468,((3*'level3+'!I$1)+3),FALSE))</f>
        <v>53.8</v>
      </c>
      <c r="Q39" s="12">
        <f>IF(VLOOKUP($F39,'level3+'!$B$10:$BF$468,((3*'level3+'!J$1)+3),FALSE)=0,"",VLOOKUP($F39,'level3+'!$B$10:$BF$468,((3*'level3+'!J$1)+3),FALSE))</f>
        <v>54.1</v>
      </c>
      <c r="R39" s="12">
        <f>IF(VLOOKUP($F39,'level3+'!$B$10:$BF$468,((3*'level3+'!K$1)+3),FALSE)=0,"",VLOOKUP($F39,'level3+'!$B$10:$BF$468,((3*'level3+'!K$1)+3),FALSE))</f>
        <v>53.2</v>
      </c>
      <c r="S39" s="12">
        <f>IF(VLOOKUP($F39,'level3+'!$B$10:$BF$468,((3*'level3+'!L$1)+3),FALSE)=0,"",VLOOKUP($F39,'level3+'!$B$10:$BF$468,((3*'level3+'!L$1)+3),FALSE))</f>
        <v>54</v>
      </c>
      <c r="T39" s="12">
        <f>IF(VLOOKUP($F39,'level3+'!$B$10:$BF$468,((3*'level3+'!M$1)+3),FALSE)=0,"",VLOOKUP($F39,'level3+'!$B$10:$BF$468,((3*'level3+'!M$1)+3),FALSE))</f>
        <v>53.5</v>
      </c>
      <c r="U39" s="12">
        <f>IF(VLOOKUP($F39,'level3+'!$B$10:$BF$468,((3*'level3+'!N$1)+3),FALSE)=0,"",VLOOKUP($F39,'level3+'!$B$10:$BF$468,((3*'level3+'!N$1)+3),FALSE))</f>
        <v>72.400000000000006</v>
      </c>
      <c r="V39" s="12">
        <f>IF(VLOOKUP($F39,'level3+'!$B$10:$BF$468,((3*'level3+'!O$1)+3),FALSE)=0,"",VLOOKUP($F39,'level3+'!$B$10:$BF$468,((3*'level3+'!O$1)+3),FALSE))</f>
        <v>68.099999999999994</v>
      </c>
      <c r="W39" s="12">
        <f>IF(VLOOKUP($F39,'level3+'!$B$10:$BF$468,((3*'level3+'!P$1)+3),FALSE)=0,"",VLOOKUP($F39,'level3+'!$B$10:$BF$468,((3*'level3+'!P$1)+3),FALSE))</f>
        <v>58</v>
      </c>
      <c r="X39" s="12">
        <f>IF(VLOOKUP($F39,'level3+'!$B$10:$BF$468,((3*'level3+'!Q$1)+3),FALSE)=0,"",VLOOKUP($F39,'level3+'!$B$10:$BF$468,((3*'level3+'!Q$1)+3),FALSE))</f>
        <v>66.3</v>
      </c>
      <c r="Y39" s="12">
        <f>IF(VLOOKUP($F39,'level3+'!$B$10:$BF$468,((3*'level3+'!R$1)+3),FALSE)=0,"",VLOOKUP($F39,'level3+'!$B$10:$BF$468,((3*'level3+'!R$1)+3),FALSE))</f>
        <v>68.8</v>
      </c>
      <c r="Z39" s="47">
        <f>IF(VLOOKUP($F39,'level3+'!$B$10:$BF$468,((3*'level3+'!S$1)+3),FALSE)=0,"",VLOOKUP($F39,'level3+'!$B$10:$BF$468,((3*'level3+'!S$1)+3),FALSE))</f>
        <v>67.7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Cotswold to Rural as a Region</v>
      </c>
      <c r="G42" s="69"/>
      <c r="H42" s="70"/>
      <c r="I42" s="19">
        <f>((I39-I40))</f>
        <v>3.0946122996788503</v>
      </c>
      <c r="J42" s="19">
        <f>((J39-J40))</f>
        <v>1.2271760660465603</v>
      </c>
      <c r="K42" s="19">
        <f t="shared" ref="K42:Z42" si="9">((K39-K40))</f>
        <v>-0.37355229040622362</v>
      </c>
      <c r="L42" s="19">
        <f t="shared" si="9"/>
        <v>2.8320767970030403</v>
      </c>
      <c r="M42" s="19">
        <f t="shared" si="9"/>
        <v>8.2363495284708179</v>
      </c>
      <c r="N42" s="19">
        <f t="shared" si="9"/>
        <v>4.2104683195592258</v>
      </c>
      <c r="O42" s="19">
        <f t="shared" si="9"/>
        <v>3.8379477974721468</v>
      </c>
      <c r="P42" s="19">
        <f t="shared" si="9"/>
        <v>3.1979539487581832</v>
      </c>
      <c r="Q42" s="19">
        <f t="shared" si="9"/>
        <v>1.6605343304284972</v>
      </c>
      <c r="R42" s="19">
        <f t="shared" si="9"/>
        <v>-7.554441390558253E-2</v>
      </c>
      <c r="S42" s="19">
        <f t="shared" si="9"/>
        <v>-0.57003050714350678</v>
      </c>
      <c r="T42" s="19">
        <f t="shared" si="9"/>
        <v>-1.6603191329218774</v>
      </c>
      <c r="U42" s="19">
        <f t="shared" si="9"/>
        <v>16.458825298487263</v>
      </c>
      <c r="V42" s="19">
        <f t="shared" si="9"/>
        <v>11.411413386181422</v>
      </c>
      <c r="W42" s="19">
        <f t="shared" si="9"/>
        <v>0.61083372301751382</v>
      </c>
      <c r="X42" s="19">
        <f t="shared" si="9"/>
        <v>8.1534203427124652</v>
      </c>
      <c r="Y42" s="19">
        <f t="shared" si="9"/>
        <v>9.0291236997004205</v>
      </c>
      <c r="Z42" s="38">
        <f t="shared" si="9"/>
        <v>8.160124088582954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Cotswold to England</v>
      </c>
      <c r="G43" s="53"/>
      <c r="H43" s="54"/>
      <c r="I43" s="19">
        <f>(I39-I41)</f>
        <v>4.1000000000000014</v>
      </c>
      <c r="J43" s="19">
        <f>(J39-J41)</f>
        <v>2.2000000000000028</v>
      </c>
      <c r="K43" s="19">
        <f t="shared" ref="K43:Z43" si="10">(K39-K41)</f>
        <v>0.60000000000000142</v>
      </c>
      <c r="L43" s="19">
        <f t="shared" si="10"/>
        <v>4</v>
      </c>
      <c r="M43" s="19">
        <f t="shared" si="10"/>
        <v>8.6000000000000014</v>
      </c>
      <c r="N43" s="19">
        <f t="shared" si="10"/>
        <v>4.8999999999999986</v>
      </c>
      <c r="O43" s="19">
        <f t="shared" si="10"/>
        <v>4.5</v>
      </c>
      <c r="P43" s="19">
        <f t="shared" si="10"/>
        <v>3.2999999999999972</v>
      </c>
      <c r="Q43" s="19">
        <f t="shared" si="10"/>
        <v>1</v>
      </c>
      <c r="R43" s="19">
        <f t="shared" si="10"/>
        <v>-0.59999999999999432</v>
      </c>
      <c r="S43" s="19">
        <f t="shared" si="10"/>
        <v>-0.79999999999999716</v>
      </c>
      <c r="T43" s="19">
        <f t="shared" si="10"/>
        <v>-2.1000000000000014</v>
      </c>
      <c r="U43" s="19">
        <f t="shared" si="10"/>
        <v>15.700000000000003</v>
      </c>
      <c r="V43" s="19">
        <f t="shared" si="10"/>
        <v>11.099999999999994</v>
      </c>
      <c r="W43" s="19">
        <f t="shared" si="10"/>
        <v>0.29999999999999716</v>
      </c>
      <c r="X43" s="19">
        <f t="shared" si="10"/>
        <v>7.7999999999999972</v>
      </c>
      <c r="Y43" s="19">
        <f t="shared" si="10"/>
        <v>7.5999999999999943</v>
      </c>
      <c r="Z43" s="50">
        <f t="shared" si="10"/>
        <v>6.4000000000000057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Cotswold</v>
      </c>
      <c r="G48" s="10"/>
      <c r="H48" s="11"/>
      <c r="I48" s="12">
        <f>IF(VLOOKUP($F48,participation!$B$10:$L$468,participation!E$1,FALSE)=0,"",VLOOKUP($F48,participation!$B$10:$L$468,participation!E$1,FALSE))</f>
        <v>3157</v>
      </c>
      <c r="J48" s="13">
        <f>IF(VLOOKUP($F48,participation!$B$10:$L$468,participation!F$1,FALSE)=0,"",VLOOKUP($F48,participation!$B$10:$L$468,participation!F$1,FALSE))</f>
        <v>3054</v>
      </c>
      <c r="K48" s="13">
        <f>IF(VLOOKUP($F48,participation!$B$10:$L$468,participation!G$1,FALSE)=0,"",VLOOKUP($F48,participation!$B$10:$L$468,participation!G$1,FALSE))</f>
        <v>3157</v>
      </c>
      <c r="L48" s="13">
        <f>IF(VLOOKUP($F48,participation!$B$10:$L$468,participation!H$1,FALSE)=0,"",VLOOKUP($F48,participation!$B$10:$L$468,participation!H$1,FALSE))</f>
        <v>2815</v>
      </c>
      <c r="M48" s="13">
        <f>IF(VLOOKUP($F48,participation!$B$10:$L$468,participation!I$1,FALSE)=0,"",VLOOKUP($F48,participation!$B$10:$L$468,participation!I$1,FALSE))</f>
        <v>2946</v>
      </c>
      <c r="N48" s="35">
        <f>IF(VLOOKUP($F48,participation!$B$10:$L$468,participation!J$1,FALSE)=0,"",VLOOKUP($F48,participation!$B$10:$L$468,participation!J$1,FALSE))</f>
        <v>3258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Cotswold to Rural as a Region</v>
      </c>
      <c r="G51" s="66"/>
      <c r="H51" s="67"/>
      <c r="I51" s="19">
        <f>100*((I48-I49))/I49</f>
        <v>-49.515474505221512</v>
      </c>
      <c r="J51" s="19">
        <f>100*((J48-J49))/J49</f>
        <v>-48.167261982033466</v>
      </c>
      <c r="K51" s="19">
        <f t="shared" ref="K51:N51" si="12">100*((K48-K49))/K49</f>
        <v>-44.241069657279937</v>
      </c>
      <c r="L51" s="19">
        <f t="shared" si="12"/>
        <v>-43.060002761228709</v>
      </c>
      <c r="M51" s="19">
        <f t="shared" si="12"/>
        <v>-36.600539876267533</v>
      </c>
      <c r="N51" s="38">
        <f t="shared" si="12"/>
        <v>-31.367891854474998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Cotswold to England</v>
      </c>
      <c r="G52" s="53"/>
      <c r="H52" s="54"/>
      <c r="I52" s="19">
        <f>100*(I48-I50)/I50</f>
        <v>-53.491455509723039</v>
      </c>
      <c r="J52" s="19">
        <f>100*(J48-J50)/J50</f>
        <v>-53.642987249544625</v>
      </c>
      <c r="K52" s="19">
        <f t="shared" ref="K52:N52" si="13">100*(K48-K50)/K50</f>
        <v>-49.301429259675608</v>
      </c>
      <c r="L52" s="19">
        <f t="shared" si="13"/>
        <v>-46.319603356216632</v>
      </c>
      <c r="M52" s="19">
        <f t="shared" si="13"/>
        <v>-40.036637492367191</v>
      </c>
      <c r="N52" s="38">
        <f t="shared" si="13"/>
        <v>-36.750145602795577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8KisIkJCYmTi4HOtBJ22r7L+vddE3PydNUdXrT2VomFAxn81g9vw3bQtIJUAV8/kvI3NXNaGMZxxNauy4Sc9uw==" saltValue="MzkrETXAOjnLSjuaNloKwg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2023-01-25T14:33:08Z</dcterms:modified>
</cp:coreProperties>
</file>