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0FCA38DD-6D86-47D3-A4CF-6D9F6F613E87}" xr6:coauthVersionLast="47" xr6:coauthVersionMax="47" xr10:uidLastSave="{9D6CFD71-89F5-434F-82E4-F210A215FD0C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<sst xmlns="http://schemas.openxmlformats.org/spreadsheetml/2006/main" count="9140" uniqueCount="1378">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</sst>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25.627871018991577</c:v>
                </c:pt>
                <c:pt idx="1">
                  <c:v>38.476174368948456</c:v>
                </c:pt>
                <c:pt idx="2">
                  <c:v>35.683154717452332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2284</c:v>
                </c:pt>
                <c:pt idx="1">
                  <c:v>1447</c:v>
                </c:pt>
                <c:pt idx="2">
                  <c:v>1427</c:v>
                </c:pt>
                <c:pt idx="3">
                  <c:v>1118</c:v>
                </c:pt>
                <c:pt idx="4">
                  <c:v>1063</c:v>
                </c:pt>
                <c:pt idx="5">
                  <c:v>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40</c:v>
                </c:pt>
                <c:pt idx="1">
                  <c:v>39.5</c:v>
                </c:pt>
                <c:pt idx="2">
                  <c:v>42.2</c:v>
                </c:pt>
                <c:pt idx="3">
                  <c:v>43.4</c:v>
                </c:pt>
                <c:pt idx="4">
                  <c:v>41.4</c:v>
                </c:pt>
                <c:pt idx="5">
                  <c:v>41.4</c:v>
                </c:pt>
                <c:pt idx="6">
                  <c:v>44.8</c:v>
                </c:pt>
                <c:pt idx="7">
                  <c:v>42.2</c:v>
                </c:pt>
                <c:pt idx="8">
                  <c:v>43.1</c:v>
                </c:pt>
                <c:pt idx="9">
                  <c:v>44.8</c:v>
                </c:pt>
                <c:pt idx="10">
                  <c:v>48</c:v>
                </c:pt>
                <c:pt idx="11">
                  <c:v>50.1</c:v>
                </c:pt>
                <c:pt idx="12">
                  <c:v>50.5</c:v>
                </c:pt>
                <c:pt idx="13">
                  <c:v>50.2</c:v>
                </c:pt>
                <c:pt idx="14">
                  <c:v>54.4</c:v>
                </c:pt>
                <c:pt idx="15">
                  <c:v>52.6</c:v>
                </c:pt>
                <c:pt idx="16">
                  <c:v>52.8</c:v>
                </c:pt>
                <c:pt idx="17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11318</c:v>
                </c:pt>
                <c:pt idx="1">
                  <c:v>10180</c:v>
                </c:pt>
                <c:pt idx="2">
                  <c:v>9540</c:v>
                </c:pt>
                <c:pt idx="3">
                  <c:v>7345</c:v>
                </c:pt>
                <c:pt idx="4">
                  <c:v>6641</c:v>
                </c:pt>
                <c:pt idx="5">
                  <c:v>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County Durham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1456</c:v>
                </c:pt>
                <c:pt idx="1">
                  <c:v>1413</c:v>
                </c:pt>
                <c:pt idx="2">
                  <c:v>844</c:v>
                </c:pt>
                <c:pt idx="3">
                  <c:v>614</c:v>
                </c:pt>
                <c:pt idx="4">
                  <c:v>583</c:v>
                </c:pt>
                <c:pt idx="5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434340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20802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County Durham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markedly greater than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County Durham was above or in line with the rural</a:t>
          </a:r>
          <a:r>
            <a:rPr lang="en-GB" sz="1200" baseline="0">
              <a:effectLst/>
              <a:latin typeface="Avenir Next LT Pro" panose="020B0504020202020204" pitchFamily="34" charset="0"/>
            </a:rPr>
            <a:t> situation over the period considered here, and was consistently greater than the England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County Durham was consistently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below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County Durham saw</a:t>
          </a:r>
          <a:r>
            <a:rPr lang="en-GB" sz="1200" baseline="0">
              <a:effectLst/>
              <a:latin typeface="Avenir Next LT Pro" panose="020B0504020202020204" pitchFamily="34" charset="0"/>
            </a:rPr>
            <a:t> a significant reduction</a:t>
          </a:r>
          <a:r>
            <a:rPr lang="en-GB" sz="1200">
              <a:effectLst/>
              <a:latin typeface="Avenir Next LT Pro" panose="020B0504020202020204" pitchFamily="34" charset="0"/>
            </a:rPr>
            <a:t> from 2016/17 to 2021/22 but was consistently greater than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County Durham dropped significantly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from 2017/18 to 2018/19 but remained above or generally in line with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74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County Durham</v>
      </c>
      <c r="G12" s="10"/>
      <c r="H12" s="11"/>
      <c r="I12" s="12">
        <f>IF(VLOOKUP($F12,'E&amp;T'!$B$10:$Q$468,'E&amp;T'!O$1,FALSE)=0,"",VLOOKUP($F12,'E&amp;T'!$B$10:$Q$468,'E&amp;T'!O$1,FALSE))</f>
        <v>25.627871018991577</v>
      </c>
      <c r="J12" s="13">
        <f>IF(VLOOKUP($F12,'E&amp;T'!$B$10:$Q$468,'E&amp;T'!P$1,FALSE)=0,"",VLOOKUP($F12,'E&amp;T'!$B$10:$Q$468,'E&amp;T'!P$1,FALSE))</f>
        <v>38.476174368948456</v>
      </c>
      <c r="K12" s="35">
        <f>IF(VLOOKUP($F12,'E&amp;T'!$B$10:$Q$468,'E&amp;T'!Q$1,FALSE)=0,"",VLOOKUP($F12,'E&amp;T'!$B$10:$Q$468,'E&amp;T'!Q$1,FALSE))</f>
        <v>35.683154717452332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County Durham to Rural as a Region</v>
      </c>
      <c r="G15" s="66"/>
      <c r="H15" s="67"/>
      <c r="I15" s="19">
        <f>100*((I12-I13))/I13</f>
        <v>131.28650895970128</v>
      </c>
      <c r="J15" s="19">
        <f>100*((J12-J13))/J13</f>
        <v>123.39282632053281</v>
      </c>
      <c r="K15" s="38">
        <f t="shared" ref="K15" si="0">100*((K12-K13))/K13</f>
        <v>122.1512721673805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County Durham to England</v>
      </c>
      <c r="G16" s="53"/>
      <c r="H16" s="54"/>
      <c r="I16" s="19">
        <f>100*(I12-I14)/I14</f>
        <v>65.92240687797397</v>
      </c>
      <c r="J16" s="19">
        <f>100*(J12-J14)/J14</f>
        <v>36.388136444287952</v>
      </c>
      <c r="K16" s="38">
        <f t="shared" ref="K16" si="1">100*(K12-K14)/K14</f>
        <v>20.102822099454393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County Durham</v>
      </c>
      <c r="G21" s="10"/>
      <c r="H21" s="11"/>
      <c r="I21" s="12">
        <f>IF(VLOOKUP($F21,appstarts!$B$10:$L$468,appstarts!E$1,FALSE)=0,"",VLOOKUP($F21,appstarts!$B$10:$L$468,appstarts!E$1,FALSE))</f>
        <v>2284</v>
      </c>
      <c r="J21" s="13">
        <f>IF(VLOOKUP($F21,appstarts!$B$10:$L$468,appstarts!F$1,FALSE)=0,"",VLOOKUP($F21,appstarts!$B$10:$L$468,appstarts!F$1,FALSE))</f>
        <v>1447</v>
      </c>
      <c r="K21" s="13">
        <f>IF(VLOOKUP($F21,appstarts!$B$10:$L$468,appstarts!G$1,FALSE)=0,"",VLOOKUP($F21,appstarts!$B$10:$L$468,appstarts!G$1,FALSE))</f>
        <v>1427</v>
      </c>
      <c r="L21" s="13">
        <f>IF(VLOOKUP($F21,appstarts!$B$10:$L$468,appstarts!H$1,FALSE)=0,"",VLOOKUP($F21,appstarts!$B$10:$L$468,appstarts!H$1,FALSE))</f>
        <v>1118</v>
      </c>
      <c r="M21" s="13">
        <f>IF(VLOOKUP($F21,appstarts!$B$10:$L$468,appstarts!I$1,FALSE)=0,"",VLOOKUP($F21,appstarts!$B$10:$L$468,appstarts!I$1,FALSE))</f>
        <v>1063</v>
      </c>
      <c r="N21" s="35">
        <f>IF(VLOOKUP($F21,appstarts!$B$10:$L$468,appstarts!J$1,FALSE)=0,"",VLOOKUP($F21,appstarts!$B$10:$L$468,appstarts!J$1,FALSE))</f>
        <v>1272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County Durham to Rural as a Region</v>
      </c>
      <c r="G24" s="66"/>
      <c r="H24" s="67"/>
      <c r="I24" s="19">
        <f>100*((I21-I22))/I22</f>
        <v>39.371212770898708</v>
      </c>
      <c r="J24" s="19">
        <f>100*((J21-J22))/J22</f>
        <v>14.164055912811506</v>
      </c>
      <c r="K24" s="19">
        <f t="shared" ref="K24:N24" si="3">100*((K21-K22))/K22</f>
        <v>9.384700212351353</v>
      </c>
      <c r="L24" s="19">
        <f t="shared" si="3"/>
        <v>-0.14847880102256142</v>
      </c>
      <c r="M24" s="19">
        <f t="shared" si="3"/>
        <v>-0.72361621616100225</v>
      </c>
      <c r="N24" s="38">
        <f t="shared" si="3"/>
        <v>8.9339852240788478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County Durham to England</v>
      </c>
      <c r="G25" s="53"/>
      <c r="H25" s="54"/>
      <c r="I25" s="19">
        <f>100*(I21-I23)/I23</f>
        <v>60.845070422535208</v>
      </c>
      <c r="J25" s="19">
        <f>100*(J21-J23)/J23</f>
        <v>34.604651162790695</v>
      </c>
      <c r="K25" s="19">
        <f t="shared" ref="K25:N25" si="4">100*(K21-K23)/K23</f>
        <v>27.183600713012478</v>
      </c>
      <c r="L25" s="19">
        <f t="shared" si="4"/>
        <v>21.786492374727668</v>
      </c>
      <c r="M25" s="19">
        <f t="shared" si="4"/>
        <v>16.557017543859651</v>
      </c>
      <c r="N25" s="38">
        <f t="shared" si="4"/>
        <v>28.355196770938445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County Durham</v>
      </c>
      <c r="G30" s="10"/>
      <c r="H30" s="11"/>
      <c r="I30" s="12">
        <f>IF(VLOOKUP($F30,appachieve!$B$10:$L$468,appachieve!E$1,FALSE)=0,"",VLOOKUP($F30,appachieve!$B$10:$L$468,appachieve!E$1,FALSE))</f>
        <v>1456</v>
      </c>
      <c r="J30" s="13">
        <f>IF(VLOOKUP($F30,appachieve!$B$10:$L$468,appachieve!F$1,FALSE)=0,"",VLOOKUP($F30,appachieve!$B$10:$L$468,appachieve!F$1,FALSE))</f>
        <v>1413</v>
      </c>
      <c r="K30" s="13">
        <f>IF(VLOOKUP($F30,appachieve!$B$10:$L$468,appachieve!G$1,FALSE)=0,"",VLOOKUP($F30,appachieve!$B$10:$L$468,appachieve!G$1,FALSE))</f>
        <v>844</v>
      </c>
      <c r="L30" s="13">
        <f>IF(VLOOKUP($F30,appachieve!$B$10:$L$468,appachieve!H$1,FALSE)=0,"",VLOOKUP($F30,appachieve!$B$10:$L$468,appachieve!H$1,FALSE))</f>
        <v>614</v>
      </c>
      <c r="M30" s="13">
        <f>IF(VLOOKUP($F30,appachieve!$B$10:$L$468,appachieve!I$1,FALSE)=0,"",VLOOKUP($F30,appachieve!$B$10:$L$468,appachieve!I$1,FALSE))</f>
        <v>583</v>
      </c>
      <c r="N30" s="35">
        <f>IF(VLOOKUP($F30,appachieve!$B$10:$L$468,appachieve!J$1,FALSE)=0,"",VLOOKUP($F30,appachieve!$B$10:$L$468,appachieve!J$1,FALSE))</f>
        <v>475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County Durham to Rural as a Region</v>
      </c>
      <c r="G33" s="66"/>
      <c r="H33" s="67"/>
      <c r="I33" s="19">
        <f>100*((I30-I31))/I31</f>
        <v>54.467399320276428</v>
      </c>
      <c r="J33" s="19">
        <f>100*((J30-J31))/J31</f>
        <v>51.656720097676576</v>
      </c>
      <c r="K33" s="19">
        <f t="shared" ref="K33:N33" si="6">100*((K30-K31))/K31</f>
        <v>28.572322875940408</v>
      </c>
      <c r="L33" s="19">
        <f t="shared" si="6"/>
        <v>14.647966181019939</v>
      </c>
      <c r="M33" s="19">
        <f t="shared" si="6"/>
        <v>6.9070675639656134</v>
      </c>
      <c r="N33" s="38">
        <f t="shared" si="6"/>
        <v>-1.643221578936612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County Durham to England</v>
      </c>
      <c r="G34" s="53"/>
      <c r="H34" s="54"/>
      <c r="I34" s="19">
        <f>100*(I30-I32)/I32</f>
        <v>82.685069008782932</v>
      </c>
      <c r="J34" s="19">
        <f>100*(J30-J32)/J32</f>
        <v>78.860759493670884</v>
      </c>
      <c r="K34" s="19">
        <f t="shared" ref="K34:N34" si="7">100*(K30-K32)/K32</f>
        <v>59.848484848484851</v>
      </c>
      <c r="L34" s="19">
        <f t="shared" si="7"/>
        <v>46.889952153110045</v>
      </c>
      <c r="M34" s="19">
        <f t="shared" si="7"/>
        <v>31.306306306306308</v>
      </c>
      <c r="N34" s="38">
        <f t="shared" si="7"/>
        <v>22.10796915167095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County Durham</v>
      </c>
      <c r="G39" s="10"/>
      <c r="H39" s="11"/>
      <c r="I39" s="12">
        <f>IF(VLOOKUP($F39,'level3+'!$B$10:$BF$468,((3*'level3+'!B$1)+3),FALSE)=0,"",VLOOKUP($F39,'level3+'!$B$10:$BF$468,((3*'level3+'!B$1)+3),FALSE))</f>
        <v>40</v>
      </c>
      <c r="J39" s="12">
        <f>IF(VLOOKUP($F39,'level3+'!$B$10:$BF$468,((3*'level3+'!C$1)+3),FALSE)=0,"",VLOOKUP($F39,'level3+'!$B$10:$BF$468,((3*'level3+'!C$1)+3),FALSE))</f>
        <v>39.5</v>
      </c>
      <c r="K39" s="12">
        <f>IF(VLOOKUP($F39,'level3+'!$B$10:$BF$468,((3*'level3+'!D$1)+3),FALSE)=0,"",VLOOKUP($F39,'level3+'!$B$10:$BF$468,((3*'level3+'!D$1)+3),FALSE))</f>
        <v>42.2</v>
      </c>
      <c r="L39" s="12">
        <f>IF(VLOOKUP($F39,'level3+'!$B$10:$BF$468,((3*'level3+'!E$1)+3),FALSE)=0,"",VLOOKUP($F39,'level3+'!$B$10:$BF$468,((3*'level3+'!E$1)+3),FALSE))</f>
        <v>43.4</v>
      </c>
      <c r="M39" s="12">
        <f>IF(VLOOKUP($F39,'level3+'!$B$10:$BF$468,((3*'level3+'!F$1)+3),FALSE)=0,"",VLOOKUP($F39,'level3+'!$B$10:$BF$468,((3*'level3+'!F$1)+3),FALSE))</f>
        <v>41.4</v>
      </c>
      <c r="N39" s="12">
        <f>IF(VLOOKUP($F39,'level3+'!$B$10:$BF$468,((3*'level3+'!G$1)+3),FALSE)=0,"",VLOOKUP($F39,'level3+'!$B$10:$BF$468,((3*'level3+'!G$1)+3),FALSE))</f>
        <v>41.4</v>
      </c>
      <c r="O39" s="12">
        <f>IF(VLOOKUP($F39,'level3+'!$B$10:$BF$468,((3*'level3+'!H$1)+3),FALSE)=0,"",VLOOKUP($F39,'level3+'!$B$10:$BF$468,((3*'level3+'!H$1)+3),FALSE))</f>
        <v>44.8</v>
      </c>
      <c r="P39" s="12">
        <f>IF(VLOOKUP($F39,'level3+'!$B$10:$BF$468,((3*'level3+'!I$1)+3),FALSE)=0,"",VLOOKUP($F39,'level3+'!$B$10:$BF$468,((3*'level3+'!I$1)+3),FALSE))</f>
        <v>42.2</v>
      </c>
      <c r="Q39" s="12">
        <f>IF(VLOOKUP($F39,'level3+'!$B$10:$BF$468,((3*'level3+'!J$1)+3),FALSE)=0,"",VLOOKUP($F39,'level3+'!$B$10:$BF$468,((3*'level3+'!J$1)+3),FALSE))</f>
        <v>43.1</v>
      </c>
      <c r="R39" s="12">
        <f>IF(VLOOKUP($F39,'level3+'!$B$10:$BF$468,((3*'level3+'!K$1)+3),FALSE)=0,"",VLOOKUP($F39,'level3+'!$B$10:$BF$468,((3*'level3+'!K$1)+3),FALSE))</f>
        <v>44.8</v>
      </c>
      <c r="S39" s="12">
        <f>IF(VLOOKUP($F39,'level3+'!$B$10:$BF$468,((3*'level3+'!L$1)+3),FALSE)=0,"",VLOOKUP($F39,'level3+'!$B$10:$BF$468,((3*'level3+'!L$1)+3),FALSE))</f>
        <v>48</v>
      </c>
      <c r="T39" s="12">
        <f>IF(VLOOKUP($F39,'level3+'!$B$10:$BF$468,((3*'level3+'!M$1)+3),FALSE)=0,"",VLOOKUP($F39,'level3+'!$B$10:$BF$468,((3*'level3+'!M$1)+3),FALSE))</f>
        <v>50.1</v>
      </c>
      <c r="U39" s="12">
        <f>IF(VLOOKUP($F39,'level3+'!$B$10:$BF$468,((3*'level3+'!N$1)+3),FALSE)=0,"",VLOOKUP($F39,'level3+'!$B$10:$BF$468,((3*'level3+'!N$1)+3),FALSE))</f>
        <v>50.5</v>
      </c>
      <c r="V39" s="12">
        <f>IF(VLOOKUP($F39,'level3+'!$B$10:$BF$468,((3*'level3+'!O$1)+3),FALSE)=0,"",VLOOKUP($F39,'level3+'!$B$10:$BF$468,((3*'level3+'!O$1)+3),FALSE))</f>
        <v>50.2</v>
      </c>
      <c r="W39" s="12">
        <f>IF(VLOOKUP($F39,'level3+'!$B$10:$BF$468,((3*'level3+'!P$1)+3),FALSE)=0,"",VLOOKUP($F39,'level3+'!$B$10:$BF$468,((3*'level3+'!P$1)+3),FALSE))</f>
        <v>54.4</v>
      </c>
      <c r="X39" s="12">
        <f>IF(VLOOKUP($F39,'level3+'!$B$10:$BF$468,((3*'level3+'!Q$1)+3),FALSE)=0,"",VLOOKUP($F39,'level3+'!$B$10:$BF$468,((3*'level3+'!Q$1)+3),FALSE))</f>
        <v>52.6</v>
      </c>
      <c r="Y39" s="12">
        <f>IF(VLOOKUP($F39,'level3+'!$B$10:$BF$468,((3*'level3+'!R$1)+3),FALSE)=0,"",VLOOKUP($F39,'level3+'!$B$10:$BF$468,((3*'level3+'!R$1)+3),FALSE))</f>
        <v>52.8</v>
      </c>
      <c r="Z39" s="47">
        <f>IF(VLOOKUP($F39,'level3+'!$B$10:$BF$468,((3*'level3+'!S$1)+3),FALSE)=0,"",VLOOKUP($F39,'level3+'!$B$10:$BF$468,((3*'level3+'!S$1)+3),FALSE))</f>
        <v>52.5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County Durham to Rural as a Region</v>
      </c>
      <c r="G42" s="69"/>
      <c r="H42" s="70"/>
      <c r="I42" s="19">
        <f>((I39-I40))</f>
        <v>-4.4053877003211497</v>
      </c>
      <c r="J42" s="19">
        <f>((J39-J40))</f>
        <v>-5.4728239339534426</v>
      </c>
      <c r="K42" s="19">
        <f t="shared" ref="K42:Z42" si="9">((K39-K40))</f>
        <v>-3.5735522904062194</v>
      </c>
      <c r="L42" s="19">
        <f t="shared" si="9"/>
        <v>-3.5679232029969583</v>
      </c>
      <c r="M42" s="19">
        <f t="shared" si="9"/>
        <v>-4.5636504715291863</v>
      </c>
      <c r="N42" s="19">
        <f t="shared" si="9"/>
        <v>-6.1895316804407727</v>
      </c>
      <c r="O42" s="19">
        <f t="shared" si="9"/>
        <v>-4.5620522025278589</v>
      </c>
      <c r="P42" s="19">
        <f t="shared" si="9"/>
        <v>-8.4020460512418111</v>
      </c>
      <c r="Q42" s="19">
        <f t="shared" si="9"/>
        <v>-9.3394656695715028</v>
      </c>
      <c r="R42" s="19">
        <f t="shared" si="9"/>
        <v>-8.4755444139055882</v>
      </c>
      <c r="S42" s="19">
        <f t="shared" si="9"/>
        <v>-6.5700305071435068</v>
      </c>
      <c r="T42" s="19">
        <f t="shared" si="9"/>
        <v>-5.060319132921876</v>
      </c>
      <c r="U42" s="19">
        <f t="shared" si="9"/>
        <v>-5.4411747015127432</v>
      </c>
      <c r="V42" s="19">
        <f t="shared" si="9"/>
        <v>-6.488586613818569</v>
      </c>
      <c r="W42" s="19">
        <f t="shared" si="9"/>
        <v>-2.9891662769824876</v>
      </c>
      <c r="X42" s="19">
        <f t="shared" si="9"/>
        <v>-5.5465796572875306</v>
      </c>
      <c r="Y42" s="19">
        <f t="shared" si="9"/>
        <v>-6.9708763002995795</v>
      </c>
      <c r="Z42" s="38">
        <f t="shared" si="9"/>
        <v>-7.0398759114170488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County Durham to England</v>
      </c>
      <c r="G43" s="53"/>
      <c r="H43" s="54"/>
      <c r="I43" s="19">
        <f>(I39-I41)</f>
        <v>-3.3999999999999986</v>
      </c>
      <c r="J43" s="19">
        <f>(J39-J41)</f>
        <v>-4.5</v>
      </c>
      <c r="K43" s="19">
        <f t="shared" ref="K43:Z43" si="10">(K39-K41)</f>
        <v>-2.5999999999999943</v>
      </c>
      <c r="L43" s="19">
        <f t="shared" si="10"/>
        <v>-2.3999999999999986</v>
      </c>
      <c r="M43" s="19">
        <f t="shared" si="10"/>
        <v>-4.2000000000000028</v>
      </c>
      <c r="N43" s="19">
        <f t="shared" si="10"/>
        <v>-5.5</v>
      </c>
      <c r="O43" s="19">
        <f t="shared" si="10"/>
        <v>-3.9000000000000057</v>
      </c>
      <c r="P43" s="19">
        <f t="shared" si="10"/>
        <v>-8.2999999999999972</v>
      </c>
      <c r="Q43" s="19">
        <f t="shared" si="10"/>
        <v>-10</v>
      </c>
      <c r="R43" s="19">
        <f t="shared" si="10"/>
        <v>-9</v>
      </c>
      <c r="S43" s="19">
        <f t="shared" si="10"/>
        <v>-6.7999999999999972</v>
      </c>
      <c r="T43" s="19">
        <f t="shared" si="10"/>
        <v>-5.5</v>
      </c>
      <c r="U43" s="19">
        <f t="shared" si="10"/>
        <v>-6.2000000000000028</v>
      </c>
      <c r="V43" s="19">
        <f t="shared" si="10"/>
        <v>-6.7999999999999972</v>
      </c>
      <c r="W43" s="19">
        <f t="shared" si="10"/>
        <v>-3.3000000000000043</v>
      </c>
      <c r="X43" s="19">
        <f t="shared" si="10"/>
        <v>-5.8999999999999986</v>
      </c>
      <c r="Y43" s="19">
        <f t="shared" si="10"/>
        <v>-8.4000000000000057</v>
      </c>
      <c r="Z43" s="50">
        <f t="shared" si="10"/>
        <v>-8.7999999999999972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County Durham</v>
      </c>
      <c r="G48" s="10"/>
      <c r="H48" s="11"/>
      <c r="I48" s="12">
        <f>IF(VLOOKUP($F48,participation!$B$10:$L$468,participation!E$1,FALSE)=0,"",VLOOKUP($F48,participation!$B$10:$L$468,participation!E$1,FALSE))</f>
        <v>11318</v>
      </c>
      <c r="J48" s="13">
        <f>IF(VLOOKUP($F48,participation!$B$10:$L$468,participation!F$1,FALSE)=0,"",VLOOKUP($F48,participation!$B$10:$L$468,participation!F$1,FALSE))</f>
        <v>10180</v>
      </c>
      <c r="K48" s="13">
        <f>IF(VLOOKUP($F48,participation!$B$10:$L$468,participation!G$1,FALSE)=0,"",VLOOKUP($F48,participation!$B$10:$L$468,participation!G$1,FALSE))</f>
        <v>9540</v>
      </c>
      <c r="L48" s="13">
        <f>IF(VLOOKUP($F48,participation!$B$10:$L$468,participation!H$1,FALSE)=0,"",VLOOKUP($F48,participation!$B$10:$L$468,participation!H$1,FALSE))</f>
        <v>7345</v>
      </c>
      <c r="M48" s="13">
        <f>IF(VLOOKUP($F48,participation!$B$10:$L$468,participation!I$1,FALSE)=0,"",VLOOKUP($F48,participation!$B$10:$L$468,participation!I$1,FALSE))</f>
        <v>6641</v>
      </c>
      <c r="N48" s="35">
        <f>IF(VLOOKUP($F48,participation!$B$10:$L$468,participation!J$1,FALSE)=0,"",VLOOKUP($F48,participation!$B$10:$L$468,participation!J$1,FALSE))</f>
        <v>6414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County Durham to Rural as a Region</v>
      </c>
      <c r="G51" s="66"/>
      <c r="H51" s="67"/>
      <c r="I51" s="19">
        <f>100*((I48-I49))/I49</f>
        <v>80.989502549858386</v>
      </c>
      <c r="J51" s="19">
        <f>100*((J48-J49))/J49</f>
        <v>72.775793393221761</v>
      </c>
      <c r="K51" s="19">
        <f t="shared" ref="K51:N51" si="12">100*((K48-K49))/K49</f>
        <v>68.495468948225991</v>
      </c>
      <c r="L51" s="19">
        <f t="shared" si="12"/>
        <v>48.569903985355289</v>
      </c>
      <c r="M51" s="19">
        <f t="shared" si="12"/>
        <v>42.917791813206826</v>
      </c>
      <c r="N51" s="38">
        <f t="shared" si="12"/>
        <v>35.115513089440569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County Durham to England</v>
      </c>
      <c r="G52" s="53"/>
      <c r="H52" s="54"/>
      <c r="I52" s="19">
        <f>100*(I48-I50)/I50</f>
        <v>66.735415439010012</v>
      </c>
      <c r="J52" s="19">
        <f>100*(J48-J50)/J50</f>
        <v>54.523375834851244</v>
      </c>
      <c r="K52" s="19">
        <f t="shared" ref="K52:N52" si="13">100*(K48-K50)/K50</f>
        <v>53.203789947004978</v>
      </c>
      <c r="L52" s="19">
        <f t="shared" si="13"/>
        <v>40.064836003051106</v>
      </c>
      <c r="M52" s="19">
        <f t="shared" si="13"/>
        <v>35.171992672501524</v>
      </c>
      <c r="N52" s="38">
        <f t="shared" si="13"/>
        <v>24.519510774606871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TDq2mohUqiMU5OdIfEi9/nPu7r3X9pQjbs1JBp1Of4s8xmxVezB6XiiLbWVhVLSPIhF6tYHW/UwGqqJ2QnwdaA==" saltValue="i9t7Azk0lduKwWDRrAufL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2023-01-25T15:30:13Z</dcterms:modified>
</cp:coreProperties>
</file>