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DE71FFF1-6681-48CD-A89D-47E56DA6EA44}" xr6:coauthVersionLast="47" xr6:coauthVersionMax="47" xr10:uidLastSave="{3EFF6203-1B34-4131-A096-F975109F34FC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<sst xmlns="http://schemas.openxmlformats.org/spreadsheetml/2006/main" count="9140" uniqueCount="1378">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</sst>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9.9516787276686038</c:v>
                </c:pt>
                <c:pt idx="1">
                  <c:v>14.879451996199169</c:v>
                </c:pt>
                <c:pt idx="2">
                  <c:v>15.334763360868969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1637.9471790689313</c:v>
                </c:pt>
                <c:pt idx="1">
                  <c:v>1251.3253039655208</c:v>
                </c:pt>
                <c:pt idx="2">
                  <c:v>1330.9782330370849</c:v>
                </c:pt>
                <c:pt idx="3">
                  <c:v>1071.8307386934928</c:v>
                </c:pt>
                <c:pt idx="4">
                  <c:v>1156.2715030529473</c:v>
                </c:pt>
                <c:pt idx="5">
                  <c:v>1216.7385689539376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44.7</c:v>
                </c:pt>
                <c:pt idx="1">
                  <c:v>45.3</c:v>
                </c:pt>
                <c:pt idx="2">
                  <c:v>47.4</c:v>
                </c:pt>
                <c:pt idx="3">
                  <c:v>51.2</c:v>
                </c:pt>
                <c:pt idx="4">
                  <c:v>48.5</c:v>
                </c:pt>
                <c:pt idx="5">
                  <c:v>50.9</c:v>
                </c:pt>
                <c:pt idx="6">
                  <c:v>52.6</c:v>
                </c:pt>
                <c:pt idx="7">
                  <c:v>52</c:v>
                </c:pt>
                <c:pt idx="8">
                  <c:v>55.7</c:v>
                </c:pt>
                <c:pt idx="9">
                  <c:v>56.8</c:v>
                </c:pt>
                <c:pt idx="10">
                  <c:v>58.5</c:v>
                </c:pt>
                <c:pt idx="11">
                  <c:v>61.8</c:v>
                </c:pt>
                <c:pt idx="12">
                  <c:v>58.6</c:v>
                </c:pt>
                <c:pt idx="13">
                  <c:v>60.8</c:v>
                </c:pt>
                <c:pt idx="14">
                  <c:v>64.7</c:v>
                </c:pt>
                <c:pt idx="15">
                  <c:v>62.8</c:v>
                </c:pt>
                <c:pt idx="16">
                  <c:v>64.599999999999994</c:v>
                </c:pt>
                <c:pt idx="17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6318.2552876276168</c:v>
                </c:pt>
                <c:pt idx="1">
                  <c:v>5943.2466851159934</c:v>
                </c:pt>
                <c:pt idx="2">
                  <c:v>5695.0144490075054</c:v>
                </c:pt>
                <c:pt idx="3">
                  <c:v>4754.7750715671873</c:v>
                </c:pt>
                <c:pt idx="4">
                  <c:v>4439.1475961444212</c:v>
                </c:pt>
                <c:pt idx="5">
                  <c:v>4670.179680284833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948.4988197850181</c:v>
                </c:pt>
                <c:pt idx="1">
                  <c:v>1044.7344697007429</c:v>
                </c:pt>
                <c:pt idx="2">
                  <c:v>688.72167358598335</c:v>
                </c:pt>
                <c:pt idx="3">
                  <c:v>578.65537630632173</c:v>
                </c:pt>
                <c:pt idx="4">
                  <c:v>588.46084511606182</c:v>
                </c:pt>
                <c:pt idx="5">
                  <c:v>529.42835187150342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76200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7221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Devon was</a:t>
          </a:r>
          <a:r>
            <a:rPr lang="en-GB" sz="1200" baseline="0">
              <a:effectLst/>
              <a:latin typeface="Avenir Next LT Pro" panose="020B0504020202020204" pitchFamily="34" charset="0"/>
            </a:rPr>
            <a:t>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Devon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greater than the England situation during the period considered here, but moved above and below the rural situation.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Devon was consistently greater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Devon was consistently below the England situation over the period</a:t>
          </a:r>
          <a:r>
            <a:rPr lang="en-GB" sz="1200" baseline="0">
              <a:effectLst/>
              <a:latin typeface="Avenir Next LT Pro" panose="020B0504020202020204" pitchFamily="34" charset="0"/>
            </a:rPr>
            <a:t> and was in line or below the rural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Devon was consistently greater than both the rural and England situations.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324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Devon</v>
      </c>
      <c r="G12" s="10"/>
      <c r="H12" s="11"/>
      <c r="I12" s="12">
        <f>IF(VLOOKUP($F12,'E&amp;T'!$B$10:$Q$468,'E&amp;T'!O$1,FALSE)=0,"",VLOOKUP($F12,'E&amp;T'!$B$10:$Q$468,'E&amp;T'!O$1,FALSE))</f>
        <v>9.9516787276686038</v>
      </c>
      <c r="J12" s="13">
        <f>IF(VLOOKUP($F12,'E&amp;T'!$B$10:$Q$468,'E&amp;T'!P$1,FALSE)=0,"",VLOOKUP($F12,'E&amp;T'!$B$10:$Q$468,'E&amp;T'!P$1,FALSE))</f>
        <v>14.879451996199169</v>
      </c>
      <c r="K12" s="35">
        <f>IF(VLOOKUP($F12,'E&amp;T'!$B$10:$Q$468,'E&amp;T'!Q$1,FALSE)=0,"",VLOOKUP($F12,'E&amp;T'!$B$10:$Q$468,'E&amp;T'!Q$1,FALSE))</f>
        <v>15.334763360868969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Devon to Rural as a Region</v>
      </c>
      <c r="G15" s="66"/>
      <c r="H15" s="67"/>
      <c r="I15" s="19">
        <f>100*((I12-I13))/I13</f>
        <v>-10.188051535559753</v>
      </c>
      <c r="J15" s="19">
        <f>100*((J12-J13))/J13</f>
        <v>-13.609840633891762</v>
      </c>
      <c r="K15" s="38">
        <f t="shared" ref="K15" si="0">100*((K12-K13))/K13</f>
        <v>-4.5309413930092024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Devon to England</v>
      </c>
      <c r="G16" s="53"/>
      <c r="H16" s="54"/>
      <c r="I16" s="19">
        <f>100*(I12-I14)/I14</f>
        <v>-35.569892413323018</v>
      </c>
      <c r="J16" s="19">
        <f>100*(J12-J14)/J14</f>
        <v>-47.256171842499434</v>
      </c>
      <c r="K16" s="38">
        <f t="shared" ref="K16" si="1">100*(K12-K14)/K14</f>
        <v>-48.386055816783106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Devon</v>
      </c>
      <c r="G21" s="10"/>
      <c r="H21" s="11"/>
      <c r="I21" s="12">
        <f>IF(VLOOKUP($F21,appstarts!$B$10:$L$468,appstarts!E$1,FALSE)=0,"",VLOOKUP($F21,appstarts!$B$10:$L$468,appstarts!E$1,FALSE))</f>
        <v>1637.9471790689313</v>
      </c>
      <c r="J21" s="13">
        <f>IF(VLOOKUP($F21,appstarts!$B$10:$L$468,appstarts!F$1,FALSE)=0,"",VLOOKUP($F21,appstarts!$B$10:$L$468,appstarts!F$1,FALSE))</f>
        <v>1251.3253039655208</v>
      </c>
      <c r="K21" s="13">
        <f>IF(VLOOKUP($F21,appstarts!$B$10:$L$468,appstarts!G$1,FALSE)=0,"",VLOOKUP($F21,appstarts!$B$10:$L$468,appstarts!G$1,FALSE))</f>
        <v>1330.9782330370849</v>
      </c>
      <c r="L21" s="13">
        <f>IF(VLOOKUP($F21,appstarts!$B$10:$L$468,appstarts!H$1,FALSE)=0,"",VLOOKUP($F21,appstarts!$B$10:$L$468,appstarts!H$1,FALSE))</f>
        <v>1071.8307386934928</v>
      </c>
      <c r="M21" s="13">
        <f>IF(VLOOKUP($F21,appstarts!$B$10:$L$468,appstarts!I$1,FALSE)=0,"",VLOOKUP($F21,appstarts!$B$10:$L$468,appstarts!I$1,FALSE))</f>
        <v>1156.2715030529473</v>
      </c>
      <c r="N21" s="35">
        <f>IF(VLOOKUP($F21,appstarts!$B$10:$L$468,appstarts!J$1,FALSE)=0,"",VLOOKUP($F21,appstarts!$B$10:$L$468,appstarts!J$1,FALSE))</f>
        <v>1216.7385689539376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Devon to Rural as a Region</v>
      </c>
      <c r="G24" s="66"/>
      <c r="H24" s="67"/>
      <c r="I24" s="19">
        <f>100*((I21-I22))/I22</f>
        <v>-5.136392228136779E-2</v>
      </c>
      <c r="J24" s="19">
        <f>100*((J21-J22))/J22</f>
        <v>-1.2741036855317414</v>
      </c>
      <c r="K24" s="19">
        <f t="shared" ref="K24:N24" si="3">100*((K21-K22))/K22</f>
        <v>2.0242852206914161</v>
      </c>
      <c r="L24" s="19">
        <f t="shared" si="3"/>
        <v>-4.2719769889365464</v>
      </c>
      <c r="M24" s="19">
        <f t="shared" si="3"/>
        <v>7.9872563456263057</v>
      </c>
      <c r="N24" s="38">
        <f t="shared" si="3"/>
        <v>4.2014003867885865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Devon to England</v>
      </c>
      <c r="G25" s="53"/>
      <c r="H25" s="54"/>
      <c r="I25" s="19">
        <f>100*(I21-I23)/I23</f>
        <v>15.348392892178261</v>
      </c>
      <c r="J25" s="19">
        <f>100*(J21-J23)/J23</f>
        <v>16.402353857257747</v>
      </c>
      <c r="K25" s="19">
        <f t="shared" ref="K25:N25" si="4">100*(K21-K23)/K23</f>
        <v>18.625510965872099</v>
      </c>
      <c r="L25" s="19">
        <f t="shared" si="4"/>
        <v>16.757161077722525</v>
      </c>
      <c r="M25" s="19">
        <f t="shared" si="4"/>
        <v>26.78415603650738</v>
      </c>
      <c r="N25" s="38">
        <f t="shared" si="4"/>
        <v>22.778866695654653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Devon</v>
      </c>
      <c r="G30" s="10"/>
      <c r="H30" s="11"/>
      <c r="I30" s="12">
        <f>IF(VLOOKUP($F30,appachieve!$B$10:$L$468,appachieve!E$1,FALSE)=0,"",VLOOKUP($F30,appachieve!$B$10:$L$468,appachieve!E$1,FALSE))</f>
        <v>948.4988197850181</v>
      </c>
      <c r="J30" s="13">
        <f>IF(VLOOKUP($F30,appachieve!$B$10:$L$468,appachieve!F$1,FALSE)=0,"",VLOOKUP($F30,appachieve!$B$10:$L$468,appachieve!F$1,FALSE))</f>
        <v>1044.7344697007429</v>
      </c>
      <c r="K30" s="13">
        <f>IF(VLOOKUP($F30,appachieve!$B$10:$L$468,appachieve!G$1,FALSE)=0,"",VLOOKUP($F30,appachieve!$B$10:$L$468,appachieve!G$1,FALSE))</f>
        <v>688.72167358598335</v>
      </c>
      <c r="L30" s="13">
        <f>IF(VLOOKUP($F30,appachieve!$B$10:$L$468,appachieve!H$1,FALSE)=0,"",VLOOKUP($F30,appachieve!$B$10:$L$468,appachieve!H$1,FALSE))</f>
        <v>578.65537630632173</v>
      </c>
      <c r="M30" s="13">
        <f>IF(VLOOKUP($F30,appachieve!$B$10:$L$468,appachieve!I$1,FALSE)=0,"",VLOOKUP($F30,appachieve!$B$10:$L$468,appachieve!I$1,FALSE))</f>
        <v>588.46084511606182</v>
      </c>
      <c r="N30" s="35">
        <f>IF(VLOOKUP($F30,appachieve!$B$10:$L$468,appachieve!J$1,FALSE)=0,"",VLOOKUP($F30,appachieve!$B$10:$L$468,appachieve!J$1,FALSE))</f>
        <v>529.42835187150342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Devon to Rural as a Region</v>
      </c>
      <c r="G33" s="66"/>
      <c r="H33" s="67"/>
      <c r="I33" s="19">
        <f>100*((I30-I31))/I31</f>
        <v>0.62647386713138886</v>
      </c>
      <c r="J33" s="19">
        <f>100*((J30-J31))/J31</f>
        <v>12.130929262420482</v>
      </c>
      <c r="K33" s="19">
        <f t="shared" ref="K33:N33" si="6">100*((K30-K31))/K31</f>
        <v>4.9177078056339933</v>
      </c>
      <c r="L33" s="19">
        <f t="shared" si="6"/>
        <v>8.0483094678054403</v>
      </c>
      <c r="M33" s="19">
        <f t="shared" si="6"/>
        <v>7.9084448157309168</v>
      </c>
      <c r="N33" s="38">
        <f t="shared" si="6"/>
        <v>9.6270886207457735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Devon to England</v>
      </c>
      <c r="G34" s="53"/>
      <c r="H34" s="54"/>
      <c r="I34" s="19">
        <f>100*(I30-I32)/I32</f>
        <v>19.008634853829122</v>
      </c>
      <c r="J34" s="19">
        <f>100*(J30-J32)/J32</f>
        <v>32.244869582372523</v>
      </c>
      <c r="K34" s="19">
        <f t="shared" ref="K34:N34" si="7">100*(K30-K32)/K32</f>
        <v>30.43971090643624</v>
      </c>
      <c r="L34" s="19">
        <f t="shared" si="7"/>
        <v>38.434300551751612</v>
      </c>
      <c r="M34" s="19">
        <f t="shared" si="7"/>
        <v>32.536226377491403</v>
      </c>
      <c r="N34" s="38">
        <f t="shared" si="7"/>
        <v>36.099833385990593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Devon</v>
      </c>
      <c r="G39" s="10"/>
      <c r="H39" s="11"/>
      <c r="I39" s="12">
        <f>IF(VLOOKUP($F39,'level3+'!$B$10:$BF$468,((3*'level3+'!B$1)+3),FALSE)=0,"",VLOOKUP($F39,'level3+'!$B$10:$BF$468,((3*'level3+'!B$1)+3),FALSE))</f>
        <v>44.7</v>
      </c>
      <c r="J39" s="12">
        <f>IF(VLOOKUP($F39,'level3+'!$B$10:$BF$468,((3*'level3+'!C$1)+3),FALSE)=0,"",VLOOKUP($F39,'level3+'!$B$10:$BF$468,((3*'level3+'!C$1)+3),FALSE))</f>
        <v>45.3</v>
      </c>
      <c r="K39" s="12">
        <f>IF(VLOOKUP($F39,'level3+'!$B$10:$BF$468,((3*'level3+'!D$1)+3),FALSE)=0,"",VLOOKUP($F39,'level3+'!$B$10:$BF$468,((3*'level3+'!D$1)+3),FALSE))</f>
        <v>47.4</v>
      </c>
      <c r="L39" s="12">
        <f>IF(VLOOKUP($F39,'level3+'!$B$10:$BF$468,((3*'level3+'!E$1)+3),FALSE)=0,"",VLOOKUP($F39,'level3+'!$B$10:$BF$468,((3*'level3+'!E$1)+3),FALSE))</f>
        <v>51.2</v>
      </c>
      <c r="M39" s="12">
        <f>IF(VLOOKUP($F39,'level3+'!$B$10:$BF$468,((3*'level3+'!F$1)+3),FALSE)=0,"",VLOOKUP($F39,'level3+'!$B$10:$BF$468,((3*'level3+'!F$1)+3),FALSE))</f>
        <v>48.5</v>
      </c>
      <c r="N39" s="12">
        <f>IF(VLOOKUP($F39,'level3+'!$B$10:$BF$468,((3*'level3+'!G$1)+3),FALSE)=0,"",VLOOKUP($F39,'level3+'!$B$10:$BF$468,((3*'level3+'!G$1)+3),FALSE))</f>
        <v>50.9</v>
      </c>
      <c r="O39" s="12">
        <f>IF(VLOOKUP($F39,'level3+'!$B$10:$BF$468,((3*'level3+'!H$1)+3),FALSE)=0,"",VLOOKUP($F39,'level3+'!$B$10:$BF$468,((3*'level3+'!H$1)+3),FALSE))</f>
        <v>52.6</v>
      </c>
      <c r="P39" s="12">
        <f>IF(VLOOKUP($F39,'level3+'!$B$10:$BF$468,((3*'level3+'!I$1)+3),FALSE)=0,"",VLOOKUP($F39,'level3+'!$B$10:$BF$468,((3*'level3+'!I$1)+3),FALSE))</f>
        <v>52</v>
      </c>
      <c r="Q39" s="12">
        <f>IF(VLOOKUP($F39,'level3+'!$B$10:$BF$468,((3*'level3+'!J$1)+3),FALSE)=0,"",VLOOKUP($F39,'level3+'!$B$10:$BF$468,((3*'level3+'!J$1)+3),FALSE))</f>
        <v>55.7</v>
      </c>
      <c r="R39" s="12">
        <f>IF(VLOOKUP($F39,'level3+'!$B$10:$BF$468,((3*'level3+'!K$1)+3),FALSE)=0,"",VLOOKUP($F39,'level3+'!$B$10:$BF$468,((3*'level3+'!K$1)+3),FALSE))</f>
        <v>56.8</v>
      </c>
      <c r="S39" s="12">
        <f>IF(VLOOKUP($F39,'level3+'!$B$10:$BF$468,((3*'level3+'!L$1)+3),FALSE)=0,"",VLOOKUP($F39,'level3+'!$B$10:$BF$468,((3*'level3+'!L$1)+3),FALSE))</f>
        <v>58.5</v>
      </c>
      <c r="T39" s="12">
        <f>IF(VLOOKUP($F39,'level3+'!$B$10:$BF$468,((3*'level3+'!M$1)+3),FALSE)=0,"",VLOOKUP($F39,'level3+'!$B$10:$BF$468,((3*'level3+'!M$1)+3),FALSE))</f>
        <v>61.8</v>
      </c>
      <c r="U39" s="12">
        <f>IF(VLOOKUP($F39,'level3+'!$B$10:$BF$468,((3*'level3+'!N$1)+3),FALSE)=0,"",VLOOKUP($F39,'level3+'!$B$10:$BF$468,((3*'level3+'!N$1)+3),FALSE))</f>
        <v>58.6</v>
      </c>
      <c r="V39" s="12">
        <f>IF(VLOOKUP($F39,'level3+'!$B$10:$BF$468,((3*'level3+'!O$1)+3),FALSE)=0,"",VLOOKUP($F39,'level3+'!$B$10:$BF$468,((3*'level3+'!O$1)+3),FALSE))</f>
        <v>60.8</v>
      </c>
      <c r="W39" s="12">
        <f>IF(VLOOKUP($F39,'level3+'!$B$10:$BF$468,((3*'level3+'!P$1)+3),FALSE)=0,"",VLOOKUP($F39,'level3+'!$B$10:$BF$468,((3*'level3+'!P$1)+3),FALSE))</f>
        <v>64.7</v>
      </c>
      <c r="X39" s="12">
        <f>IF(VLOOKUP($F39,'level3+'!$B$10:$BF$468,((3*'level3+'!Q$1)+3),FALSE)=0,"",VLOOKUP($F39,'level3+'!$B$10:$BF$468,((3*'level3+'!Q$1)+3),FALSE))</f>
        <v>62.8</v>
      </c>
      <c r="Y39" s="12">
        <f>IF(VLOOKUP($F39,'level3+'!$B$10:$BF$468,((3*'level3+'!R$1)+3),FALSE)=0,"",VLOOKUP($F39,'level3+'!$B$10:$BF$468,((3*'level3+'!R$1)+3),FALSE))</f>
        <v>64.599999999999994</v>
      </c>
      <c r="Z39" s="47">
        <f>IF(VLOOKUP($F39,'level3+'!$B$10:$BF$468,((3*'level3+'!S$1)+3),FALSE)=0,"",VLOOKUP($F39,'level3+'!$B$10:$BF$468,((3*'level3+'!S$1)+3),FALSE))</f>
        <v>61.4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Devon to Rural as a Region</v>
      </c>
      <c r="G42" s="69"/>
      <c r="H42" s="70"/>
      <c r="I42" s="19">
        <f>((I39-I40))</f>
        <v>0.29461229967885316</v>
      </c>
      <c r="J42" s="19">
        <f>((J39-J40))</f>
        <v>0.32717606604655458</v>
      </c>
      <c r="K42" s="19">
        <f t="shared" ref="K42:Z42" si="9">((K39-K40))</f>
        <v>1.6264477095937764</v>
      </c>
      <c r="L42" s="19">
        <f t="shared" si="9"/>
        <v>4.232076797003046</v>
      </c>
      <c r="M42" s="19">
        <f t="shared" si="9"/>
        <v>2.5363495284708151</v>
      </c>
      <c r="N42" s="19">
        <f t="shared" si="9"/>
        <v>3.3104683195592273</v>
      </c>
      <c r="O42" s="19">
        <f t="shared" si="9"/>
        <v>3.2379477974721453</v>
      </c>
      <c r="P42" s="19">
        <f t="shared" si="9"/>
        <v>1.397953948758186</v>
      </c>
      <c r="Q42" s="19">
        <f t="shared" si="9"/>
        <v>3.2605343304284986</v>
      </c>
      <c r="R42" s="19">
        <f t="shared" si="9"/>
        <v>3.5244555860944118</v>
      </c>
      <c r="S42" s="19">
        <f t="shared" si="9"/>
        <v>3.9299694928564932</v>
      </c>
      <c r="T42" s="19">
        <f t="shared" si="9"/>
        <v>6.6396808670781198</v>
      </c>
      <c r="U42" s="19">
        <f t="shared" si="9"/>
        <v>2.6588252984872582</v>
      </c>
      <c r="V42" s="19">
        <f t="shared" si="9"/>
        <v>4.1114133861814253</v>
      </c>
      <c r="W42" s="19">
        <f t="shared" si="9"/>
        <v>7.3108337230175167</v>
      </c>
      <c r="X42" s="19">
        <f t="shared" si="9"/>
        <v>4.6534203427124652</v>
      </c>
      <c r="Y42" s="19">
        <f t="shared" si="9"/>
        <v>4.8291236997004177</v>
      </c>
      <c r="Z42" s="38">
        <f t="shared" si="9"/>
        <v>1.8601240885829498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Devon to England</v>
      </c>
      <c r="G43" s="53"/>
      <c r="H43" s="54"/>
      <c r="I43" s="19">
        <f>(I39-I41)</f>
        <v>1.3000000000000043</v>
      </c>
      <c r="J43" s="19">
        <f>(J39-J41)</f>
        <v>1.2999999999999972</v>
      </c>
      <c r="K43" s="19">
        <f t="shared" ref="K43:Z43" si="10">(K39-K41)</f>
        <v>2.6000000000000014</v>
      </c>
      <c r="L43" s="19">
        <f t="shared" si="10"/>
        <v>5.4000000000000057</v>
      </c>
      <c r="M43" s="19">
        <f t="shared" si="10"/>
        <v>2.8999999999999986</v>
      </c>
      <c r="N43" s="19">
        <f t="shared" si="10"/>
        <v>4</v>
      </c>
      <c r="O43" s="19">
        <f t="shared" si="10"/>
        <v>3.8999999999999986</v>
      </c>
      <c r="P43" s="19">
        <f t="shared" si="10"/>
        <v>1.5</v>
      </c>
      <c r="Q43" s="19">
        <f t="shared" si="10"/>
        <v>2.6000000000000014</v>
      </c>
      <c r="R43" s="19">
        <f t="shared" si="10"/>
        <v>3</v>
      </c>
      <c r="S43" s="19">
        <f t="shared" si="10"/>
        <v>3.7000000000000028</v>
      </c>
      <c r="T43" s="19">
        <f t="shared" si="10"/>
        <v>6.1999999999999957</v>
      </c>
      <c r="U43" s="19">
        <f t="shared" si="10"/>
        <v>1.8999999999999986</v>
      </c>
      <c r="V43" s="19">
        <f t="shared" si="10"/>
        <v>3.7999999999999972</v>
      </c>
      <c r="W43" s="19">
        <f t="shared" si="10"/>
        <v>7</v>
      </c>
      <c r="X43" s="19">
        <f t="shared" si="10"/>
        <v>4.2999999999999972</v>
      </c>
      <c r="Y43" s="19">
        <f t="shared" si="10"/>
        <v>3.3999999999999915</v>
      </c>
      <c r="Z43" s="50">
        <f t="shared" si="10"/>
        <v>0.10000000000000142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Devon</v>
      </c>
      <c r="G48" s="10"/>
      <c r="H48" s="11"/>
      <c r="I48" s="12">
        <f>IF(VLOOKUP($F48,participation!$B$10:$L$468,participation!E$1,FALSE)=0,"",VLOOKUP($F48,participation!$B$10:$L$468,participation!E$1,FALSE))</f>
        <v>6318.2552876276168</v>
      </c>
      <c r="J48" s="13">
        <f>IF(VLOOKUP($F48,participation!$B$10:$L$468,participation!F$1,FALSE)=0,"",VLOOKUP($F48,participation!$B$10:$L$468,participation!F$1,FALSE))</f>
        <v>5943.2466851159934</v>
      </c>
      <c r="K48" s="13">
        <f>IF(VLOOKUP($F48,participation!$B$10:$L$468,participation!G$1,FALSE)=0,"",VLOOKUP($F48,participation!$B$10:$L$468,participation!G$1,FALSE))</f>
        <v>5695.0144490075054</v>
      </c>
      <c r="L48" s="13">
        <f>IF(VLOOKUP($F48,participation!$B$10:$L$468,participation!H$1,FALSE)=0,"",VLOOKUP($F48,participation!$B$10:$L$468,participation!H$1,FALSE))</f>
        <v>4754.7750715671873</v>
      </c>
      <c r="M48" s="13">
        <f>IF(VLOOKUP($F48,participation!$B$10:$L$468,participation!I$1,FALSE)=0,"",VLOOKUP($F48,participation!$B$10:$L$468,participation!I$1,FALSE))</f>
        <v>4439.1475961444212</v>
      </c>
      <c r="N48" s="35">
        <f>IF(VLOOKUP($F48,participation!$B$10:$L$468,participation!J$1,FALSE)=0,"",VLOOKUP($F48,participation!$B$10:$L$468,participation!J$1,FALSE))</f>
        <v>4670.179680284833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Devon to Rural as a Region</v>
      </c>
      <c r="G51" s="66"/>
      <c r="H51" s="67"/>
      <c r="I51" s="19">
        <f>100*((I48-I49))/I49</f>
        <v>1.0370985589975965</v>
      </c>
      <c r="J51" s="19">
        <f>100*((J48-J49))/J49</f>
        <v>0.86926928806984483</v>
      </c>
      <c r="K51" s="19">
        <f t="shared" ref="K51:N51" si="12">100*((K48-K49))/K49</f>
        <v>0.58533860088495204</v>
      </c>
      <c r="L51" s="19">
        <f t="shared" si="12"/>
        <v>-3.823488651504718</v>
      </c>
      <c r="M51" s="19">
        <f t="shared" si="12"/>
        <v>-4.467223012518307</v>
      </c>
      <c r="N51" s="38">
        <f t="shared" si="12"/>
        <v>-1.6193134203983865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Devon to England</v>
      </c>
      <c r="G52" s="53"/>
      <c r="H52" s="54"/>
      <c r="I52" s="19">
        <f>100*(I48-I50)/I50</f>
        <v>-6.9202226336532586</v>
      </c>
      <c r="J52" s="19">
        <f>100*(J48-J50)/J50</f>
        <v>-9.7867837717669488</v>
      </c>
      <c r="K52" s="19">
        <f t="shared" ref="K52:N52" si="13">100*(K48-K50)/K50</f>
        <v>-8.5432078206599424</v>
      </c>
      <c r="L52" s="19">
        <f t="shared" si="13"/>
        <v>-9.3292320448667567</v>
      </c>
      <c r="M52" s="19">
        <f t="shared" si="13"/>
        <v>-9.6448687941294278</v>
      </c>
      <c r="N52" s="38">
        <f t="shared" si="13"/>
        <v>-9.3345043625542026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JheFa2C72z0XtEEtWh9Ce9o9FYQXQaSne0NifQkFHy7YYsex8wDqp70hVK0NnBK/ZxMGtYz6vqZiHnadtFBVsg==" saltValue="3SV6j09SATydfPHL+DGpQ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2023-01-25T18:16:41Z</dcterms:modified>
</cp:coreProperties>
</file>