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462ACBCD-47EA-481E-B9E6-35A5C5BFB589}" xr6:coauthVersionLast="47" xr6:coauthVersionMax="47" xr10:uidLastSave="{A4176571-1392-4CFC-92E1-5FB952C490EF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<sst xmlns="http://schemas.openxmlformats.org/spreadsheetml/2006/main" count="9140" uniqueCount="1378">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</sst>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East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8.2598654821907189</c:v>
                </c:pt>
                <c:pt idx="1">
                  <c:v>11.152725759467332</c:v>
                </c:pt>
                <c:pt idx="2">
                  <c:v>11.228458446567183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East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2282</c:v>
                </c:pt>
                <c:pt idx="1">
                  <c:v>1874</c:v>
                </c:pt>
                <c:pt idx="2">
                  <c:v>2055</c:v>
                </c:pt>
                <c:pt idx="3">
                  <c:v>1715</c:v>
                </c:pt>
                <c:pt idx="4">
                  <c:v>1906</c:v>
                </c:pt>
                <c:pt idx="5">
                  <c:v>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East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44.5</c:v>
                </c:pt>
                <c:pt idx="1">
                  <c:v>44.3</c:v>
                </c:pt>
                <c:pt idx="2">
                  <c:v>44.9</c:v>
                </c:pt>
                <c:pt idx="3">
                  <c:v>50</c:v>
                </c:pt>
                <c:pt idx="4">
                  <c:v>40</c:v>
                </c:pt>
                <c:pt idx="5">
                  <c:v>44.6</c:v>
                </c:pt>
                <c:pt idx="6">
                  <c:v>52.6</c:v>
                </c:pt>
                <c:pt idx="7">
                  <c:v>52.4</c:v>
                </c:pt>
                <c:pt idx="8">
                  <c:v>56.4</c:v>
                </c:pt>
                <c:pt idx="9">
                  <c:v>60</c:v>
                </c:pt>
                <c:pt idx="10">
                  <c:v>60.7</c:v>
                </c:pt>
                <c:pt idx="11">
                  <c:v>62.2</c:v>
                </c:pt>
                <c:pt idx="12">
                  <c:v>59.1</c:v>
                </c:pt>
                <c:pt idx="13">
                  <c:v>64.3</c:v>
                </c:pt>
                <c:pt idx="14">
                  <c:v>60.2</c:v>
                </c:pt>
                <c:pt idx="15">
                  <c:v>60</c:v>
                </c:pt>
                <c:pt idx="16">
                  <c:v>61.1</c:v>
                </c:pt>
                <c:pt idx="17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East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6356</c:v>
                </c:pt>
                <c:pt idx="1">
                  <c:v>6128</c:v>
                </c:pt>
                <c:pt idx="2">
                  <c:v>5810</c:v>
                </c:pt>
                <c:pt idx="3">
                  <c:v>5530</c:v>
                </c:pt>
                <c:pt idx="4">
                  <c:v>5339</c:v>
                </c:pt>
                <c:pt idx="5">
                  <c:v>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East Devon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1424</c:v>
                </c:pt>
                <c:pt idx="1">
                  <c:v>1485</c:v>
                </c:pt>
                <c:pt idx="2">
                  <c:v>1048</c:v>
                </c:pt>
                <c:pt idx="3">
                  <c:v>1054</c:v>
                </c:pt>
                <c:pt idx="4">
                  <c:v>946</c:v>
                </c:pt>
                <c:pt idx="5">
                  <c:v>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640080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638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East Devon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below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East Devon were markedly greater than the rural and England situations over the period.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East Devon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was generally in line with or greater than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East Devon was consistently greater</a:t>
          </a:r>
          <a:r>
            <a:rPr lang="en-GB" sz="1200" baseline="0">
              <a:effectLst/>
              <a:latin typeface="Avenir Next LT Pro" panose="020B0504020202020204" pitchFamily="34" charset="0"/>
            </a:rPr>
            <a:t> than the rural situation with a widening gap, and moved from being below the England position to being above by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East Devon were markedly greater than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90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East Devon</v>
      </c>
      <c r="G12" s="10"/>
      <c r="H12" s="11"/>
      <c r="I12" s="12">
        <f>IF(VLOOKUP($F12,'E&amp;T'!$B$10:$Q$468,'E&amp;T'!O$1,FALSE)=0,"",VLOOKUP($F12,'E&amp;T'!$B$10:$Q$468,'E&amp;T'!O$1,FALSE))</f>
        <v>8.2598654821907189</v>
      </c>
      <c r="J12" s="13">
        <f>IF(VLOOKUP($F12,'E&amp;T'!$B$10:$Q$468,'E&amp;T'!P$1,FALSE)=0,"",VLOOKUP($F12,'E&amp;T'!$B$10:$Q$468,'E&amp;T'!P$1,FALSE))</f>
        <v>11.152725759467332</v>
      </c>
      <c r="K12" s="35">
        <f>IF(VLOOKUP($F12,'E&amp;T'!$B$10:$Q$468,'E&amp;T'!Q$1,FALSE)=0,"",VLOOKUP($F12,'E&amp;T'!$B$10:$Q$468,'E&amp;T'!Q$1,FALSE))</f>
        <v>11.228458446567183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East Devon to Rural as a Region</v>
      </c>
      <c r="G15" s="66"/>
      <c r="H15" s="67"/>
      <c r="I15" s="19">
        <f>100*((I12-I13))/I13</f>
        <v>-25.456334221561779</v>
      </c>
      <c r="J15" s="19">
        <f>100*((J12-J13))/J13</f>
        <v>-35.247228461572533</v>
      </c>
      <c r="K15" s="38">
        <f t="shared" ref="K15" si="0">100*((K12-K13))/K13</f>
        <v>-30.09540921662202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East Devon to England</v>
      </c>
      <c r="G16" s="53"/>
      <c r="H16" s="54"/>
      <c r="I16" s="19">
        <f>100*(I12-I14)/I14</f>
        <v>-46.523191088414158</v>
      </c>
      <c r="J16" s="19">
        <f>100*(J12-J14)/J14</f>
        <v>-60.466457293229944</v>
      </c>
      <c r="K16" s="38">
        <f t="shared" ref="K16" si="1">100*(K12-K14)/K14</f>
        <v>-62.207109827102805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East Devon</v>
      </c>
      <c r="G21" s="10"/>
      <c r="H21" s="11"/>
      <c r="I21" s="12">
        <f>IF(VLOOKUP($F21,appstarts!$B$10:$L$468,appstarts!E$1,FALSE)=0,"",VLOOKUP($F21,appstarts!$B$10:$L$468,appstarts!E$1,FALSE))</f>
        <v>2282</v>
      </c>
      <c r="J21" s="13">
        <f>IF(VLOOKUP($F21,appstarts!$B$10:$L$468,appstarts!F$1,FALSE)=0,"",VLOOKUP($F21,appstarts!$B$10:$L$468,appstarts!F$1,FALSE))</f>
        <v>1874</v>
      </c>
      <c r="K21" s="13">
        <f>IF(VLOOKUP($F21,appstarts!$B$10:$L$468,appstarts!G$1,FALSE)=0,"",VLOOKUP($F21,appstarts!$B$10:$L$468,appstarts!G$1,FALSE))</f>
        <v>2055</v>
      </c>
      <c r="L21" s="13">
        <f>IF(VLOOKUP($F21,appstarts!$B$10:$L$468,appstarts!H$1,FALSE)=0,"",VLOOKUP($F21,appstarts!$B$10:$L$468,appstarts!H$1,FALSE))</f>
        <v>1715</v>
      </c>
      <c r="M21" s="13">
        <f>IF(VLOOKUP($F21,appstarts!$B$10:$L$468,appstarts!I$1,FALSE)=0,"",VLOOKUP($F21,appstarts!$B$10:$L$468,appstarts!I$1,FALSE))</f>
        <v>1906</v>
      </c>
      <c r="N21" s="35">
        <f>IF(VLOOKUP($F21,appstarts!$B$10:$L$468,appstarts!J$1,FALSE)=0,"",VLOOKUP($F21,appstarts!$B$10:$L$468,appstarts!J$1,FALSE))</f>
        <v>1818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East Devon to Rural as a Region</v>
      </c>
      <c r="G24" s="66"/>
      <c r="H24" s="67"/>
      <c r="I24" s="19">
        <f>100*((I21-I22))/I22</f>
        <v>39.249171428717538</v>
      </c>
      <c r="J24" s="19">
        <f>100*((J21-J22))/J22</f>
        <v>47.853103511132524</v>
      </c>
      <c r="K24" s="19">
        <f t="shared" ref="K24:N24" si="3">100*((K21-K22))/K22</f>
        <v>57.523166738880185</v>
      </c>
      <c r="L24" s="19">
        <f t="shared" si="3"/>
        <v>53.17116176766217</v>
      </c>
      <c r="M24" s="19">
        <f t="shared" si="3"/>
        <v>78.006385222951209</v>
      </c>
      <c r="N24" s="38">
        <f t="shared" si="3"/>
        <v>55.693384541961748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East Devon to England</v>
      </c>
      <c r="G25" s="53"/>
      <c r="H25" s="54"/>
      <c r="I25" s="19">
        <f>100*(I21-I23)/I23</f>
        <v>60.70422535211268</v>
      </c>
      <c r="J25" s="19">
        <f>100*(J21-J23)/J23</f>
        <v>74.325581395348834</v>
      </c>
      <c r="K25" s="19">
        <f t="shared" ref="K25:N25" si="4">100*(K21-K23)/K23</f>
        <v>83.155080213903744</v>
      </c>
      <c r="L25" s="19">
        <f t="shared" si="4"/>
        <v>86.819172113289767</v>
      </c>
      <c r="M25" s="19">
        <f t="shared" si="4"/>
        <v>108.99122807017544</v>
      </c>
      <c r="N25" s="38">
        <f t="shared" si="4"/>
        <v>83.451059535822395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East Devon</v>
      </c>
      <c r="G30" s="10"/>
      <c r="H30" s="11"/>
      <c r="I30" s="12">
        <f>IF(VLOOKUP($F30,appachieve!$B$10:$L$468,appachieve!E$1,FALSE)=0,"",VLOOKUP($F30,appachieve!$B$10:$L$468,appachieve!E$1,FALSE))</f>
        <v>1424</v>
      </c>
      <c r="J30" s="13">
        <f>IF(VLOOKUP($F30,appachieve!$B$10:$L$468,appachieve!F$1,FALSE)=0,"",VLOOKUP($F30,appachieve!$B$10:$L$468,appachieve!F$1,FALSE))</f>
        <v>1485</v>
      </c>
      <c r="K30" s="13">
        <f>IF(VLOOKUP($F30,appachieve!$B$10:$L$468,appachieve!G$1,FALSE)=0,"",VLOOKUP($F30,appachieve!$B$10:$L$468,appachieve!G$1,FALSE))</f>
        <v>1048</v>
      </c>
      <c r="L30" s="13">
        <f>IF(VLOOKUP($F30,appachieve!$B$10:$L$468,appachieve!H$1,FALSE)=0,"",VLOOKUP($F30,appachieve!$B$10:$L$468,appachieve!H$1,FALSE))</f>
        <v>1054</v>
      </c>
      <c r="M30" s="13">
        <f>IF(VLOOKUP($F30,appachieve!$B$10:$L$468,appachieve!I$1,FALSE)=0,"",VLOOKUP($F30,appachieve!$B$10:$L$468,appachieve!I$1,FALSE))</f>
        <v>946</v>
      </c>
      <c r="N30" s="35">
        <f>IF(VLOOKUP($F30,appachieve!$B$10:$L$468,appachieve!J$1,FALSE)=0,"",VLOOKUP($F30,appachieve!$B$10:$L$468,appachieve!J$1,FALSE))</f>
        <v>857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East Devon to Rural as a Region</v>
      </c>
      <c r="G33" s="66"/>
      <c r="H33" s="67"/>
      <c r="I33" s="19">
        <f>100*((I30-I31))/I31</f>
        <v>51.072511423127494</v>
      </c>
      <c r="J33" s="19">
        <f>100*((J30-J31))/J31</f>
        <v>59.384451058067739</v>
      </c>
      <c r="K33" s="19">
        <f t="shared" ref="K33:N33" si="6">100*((K30-K31))/K31</f>
        <v>59.649045466807522</v>
      </c>
      <c r="L33" s="19">
        <f t="shared" si="6"/>
        <v>96.80611784168569</v>
      </c>
      <c r="M33" s="19">
        <f t="shared" si="6"/>
        <v>73.47184548115176</v>
      </c>
      <c r="N33" s="38">
        <f t="shared" si="6"/>
        <v>77.456334961792251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East Devon to England</v>
      </c>
      <c r="G34" s="53"/>
      <c r="H34" s="54"/>
      <c r="I34" s="19">
        <f>100*(I30-I32)/I32</f>
        <v>78.670012547051442</v>
      </c>
      <c r="J34" s="19">
        <f>100*(J30-J32)/J32</f>
        <v>87.974683544303801</v>
      </c>
      <c r="K34" s="19">
        <f t="shared" ref="K34:N34" si="7">100*(K30-K32)/K32</f>
        <v>98.484848484848484</v>
      </c>
      <c r="L34" s="19">
        <f t="shared" si="7"/>
        <v>152.15311004784689</v>
      </c>
      <c r="M34" s="19">
        <f t="shared" si="7"/>
        <v>113.06306306306307</v>
      </c>
      <c r="N34" s="38">
        <f t="shared" si="7"/>
        <v>120.30848329048843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East Devon</v>
      </c>
      <c r="G39" s="10"/>
      <c r="H39" s="11"/>
      <c r="I39" s="12">
        <f>IF(VLOOKUP($F39,'level3+'!$B$10:$BF$468,((3*'level3+'!B$1)+3),FALSE)=0,"",VLOOKUP($F39,'level3+'!$B$10:$BF$468,((3*'level3+'!B$1)+3),FALSE))</f>
        <v>44.5</v>
      </c>
      <c r="J39" s="12">
        <f>IF(VLOOKUP($F39,'level3+'!$B$10:$BF$468,((3*'level3+'!C$1)+3),FALSE)=0,"",VLOOKUP($F39,'level3+'!$B$10:$BF$468,((3*'level3+'!C$1)+3),FALSE))</f>
        <v>44.3</v>
      </c>
      <c r="K39" s="12">
        <f>IF(VLOOKUP($F39,'level3+'!$B$10:$BF$468,((3*'level3+'!D$1)+3),FALSE)=0,"",VLOOKUP($F39,'level3+'!$B$10:$BF$468,((3*'level3+'!D$1)+3),FALSE))</f>
        <v>44.9</v>
      </c>
      <c r="L39" s="12">
        <f>IF(VLOOKUP($F39,'level3+'!$B$10:$BF$468,((3*'level3+'!E$1)+3),FALSE)=0,"",VLOOKUP($F39,'level3+'!$B$10:$BF$468,((3*'level3+'!E$1)+3),FALSE))</f>
        <v>50</v>
      </c>
      <c r="M39" s="12">
        <f>IF(VLOOKUP($F39,'level3+'!$B$10:$BF$468,((3*'level3+'!F$1)+3),FALSE)=0,"",VLOOKUP($F39,'level3+'!$B$10:$BF$468,((3*'level3+'!F$1)+3),FALSE))</f>
        <v>40</v>
      </c>
      <c r="N39" s="12">
        <f>IF(VLOOKUP($F39,'level3+'!$B$10:$BF$468,((3*'level3+'!G$1)+3),FALSE)=0,"",VLOOKUP($F39,'level3+'!$B$10:$BF$468,((3*'level3+'!G$1)+3),FALSE))</f>
        <v>44.6</v>
      </c>
      <c r="O39" s="12">
        <f>IF(VLOOKUP($F39,'level3+'!$B$10:$BF$468,((3*'level3+'!H$1)+3),FALSE)=0,"",VLOOKUP($F39,'level3+'!$B$10:$BF$468,((3*'level3+'!H$1)+3),FALSE))</f>
        <v>52.6</v>
      </c>
      <c r="P39" s="12">
        <f>IF(VLOOKUP($F39,'level3+'!$B$10:$BF$468,((3*'level3+'!I$1)+3),FALSE)=0,"",VLOOKUP($F39,'level3+'!$B$10:$BF$468,((3*'level3+'!I$1)+3),FALSE))</f>
        <v>52.4</v>
      </c>
      <c r="Q39" s="12">
        <f>IF(VLOOKUP($F39,'level3+'!$B$10:$BF$468,((3*'level3+'!J$1)+3),FALSE)=0,"",VLOOKUP($F39,'level3+'!$B$10:$BF$468,((3*'level3+'!J$1)+3),FALSE))</f>
        <v>56.4</v>
      </c>
      <c r="R39" s="12">
        <f>IF(VLOOKUP($F39,'level3+'!$B$10:$BF$468,((3*'level3+'!K$1)+3),FALSE)=0,"",VLOOKUP($F39,'level3+'!$B$10:$BF$468,((3*'level3+'!K$1)+3),FALSE))</f>
        <v>60</v>
      </c>
      <c r="S39" s="12">
        <f>IF(VLOOKUP($F39,'level3+'!$B$10:$BF$468,((3*'level3+'!L$1)+3),FALSE)=0,"",VLOOKUP($F39,'level3+'!$B$10:$BF$468,((3*'level3+'!L$1)+3),FALSE))</f>
        <v>60.7</v>
      </c>
      <c r="T39" s="12">
        <f>IF(VLOOKUP($F39,'level3+'!$B$10:$BF$468,((3*'level3+'!M$1)+3),FALSE)=0,"",VLOOKUP($F39,'level3+'!$B$10:$BF$468,((3*'level3+'!M$1)+3),FALSE))</f>
        <v>62.2</v>
      </c>
      <c r="U39" s="12">
        <f>IF(VLOOKUP($F39,'level3+'!$B$10:$BF$468,((3*'level3+'!N$1)+3),FALSE)=0,"",VLOOKUP($F39,'level3+'!$B$10:$BF$468,((3*'level3+'!N$1)+3),FALSE))</f>
        <v>59.1</v>
      </c>
      <c r="V39" s="12">
        <f>IF(VLOOKUP($F39,'level3+'!$B$10:$BF$468,((3*'level3+'!O$1)+3),FALSE)=0,"",VLOOKUP($F39,'level3+'!$B$10:$BF$468,((3*'level3+'!O$1)+3),FALSE))</f>
        <v>64.3</v>
      </c>
      <c r="W39" s="12">
        <f>IF(VLOOKUP($F39,'level3+'!$B$10:$BF$468,((3*'level3+'!P$1)+3),FALSE)=0,"",VLOOKUP($F39,'level3+'!$B$10:$BF$468,((3*'level3+'!P$1)+3),FALSE))</f>
        <v>60.2</v>
      </c>
      <c r="X39" s="12">
        <f>IF(VLOOKUP($F39,'level3+'!$B$10:$BF$468,((3*'level3+'!Q$1)+3),FALSE)=0,"",VLOOKUP($F39,'level3+'!$B$10:$BF$468,((3*'level3+'!Q$1)+3),FALSE))</f>
        <v>60</v>
      </c>
      <c r="Y39" s="12">
        <f>IF(VLOOKUP($F39,'level3+'!$B$10:$BF$468,((3*'level3+'!R$1)+3),FALSE)=0,"",VLOOKUP($F39,'level3+'!$B$10:$BF$468,((3*'level3+'!R$1)+3),FALSE))</f>
        <v>61.1</v>
      </c>
      <c r="Z39" s="47">
        <f>IF(VLOOKUP($F39,'level3+'!$B$10:$BF$468,((3*'level3+'!S$1)+3),FALSE)=0,"",VLOOKUP($F39,'level3+'!$B$10:$BF$468,((3*'level3+'!S$1)+3),FALSE))</f>
        <v>62.3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East Devon to Rural as a Region</v>
      </c>
      <c r="G42" s="69"/>
      <c r="H42" s="70"/>
      <c r="I42" s="19">
        <f>((I39-I40))</f>
        <v>9.461229967885032E-2</v>
      </c>
      <c r="J42" s="19">
        <f>((J39-J40))</f>
        <v>-0.67282393395344542</v>
      </c>
      <c r="K42" s="19">
        <f t="shared" ref="K42:Z42" si="9">((K39-K40))</f>
        <v>-0.87355229040622362</v>
      </c>
      <c r="L42" s="19">
        <f t="shared" si="9"/>
        <v>3.0320767970030431</v>
      </c>
      <c r="M42" s="19">
        <f t="shared" si="9"/>
        <v>-5.9636504715291849</v>
      </c>
      <c r="N42" s="19">
        <f t="shared" si="9"/>
        <v>-2.9895316804407699</v>
      </c>
      <c r="O42" s="19">
        <f t="shared" si="9"/>
        <v>3.2379477974721453</v>
      </c>
      <c r="P42" s="19">
        <f t="shared" si="9"/>
        <v>1.7979539487581846</v>
      </c>
      <c r="Q42" s="19">
        <f t="shared" si="9"/>
        <v>3.9605343304284943</v>
      </c>
      <c r="R42" s="19">
        <f t="shared" si="9"/>
        <v>6.7244555860944146</v>
      </c>
      <c r="S42" s="19">
        <f t="shared" si="9"/>
        <v>6.1299694928564961</v>
      </c>
      <c r="T42" s="19">
        <f t="shared" si="9"/>
        <v>7.0396808670781255</v>
      </c>
      <c r="U42" s="19">
        <f t="shared" si="9"/>
        <v>3.1588252984872582</v>
      </c>
      <c r="V42" s="19">
        <f t="shared" si="9"/>
        <v>7.6114133861814253</v>
      </c>
      <c r="W42" s="19">
        <f t="shared" si="9"/>
        <v>2.8108337230175167</v>
      </c>
      <c r="X42" s="19">
        <f t="shared" si="9"/>
        <v>1.853420342712468</v>
      </c>
      <c r="Y42" s="19">
        <f t="shared" si="9"/>
        <v>1.3291236997004248</v>
      </c>
      <c r="Z42" s="38">
        <f t="shared" si="9"/>
        <v>2.7601240885829483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East Devon to England</v>
      </c>
      <c r="G43" s="53"/>
      <c r="H43" s="54"/>
      <c r="I43" s="19">
        <f>(I39-I41)</f>
        <v>1.1000000000000014</v>
      </c>
      <c r="J43" s="19">
        <f>(J39-J41)</f>
        <v>0.29999999999999716</v>
      </c>
      <c r="K43" s="19">
        <f t="shared" ref="K43:Z43" si="10">(K39-K41)</f>
        <v>0.10000000000000142</v>
      </c>
      <c r="L43" s="19">
        <f t="shared" si="10"/>
        <v>4.2000000000000028</v>
      </c>
      <c r="M43" s="19">
        <f t="shared" si="10"/>
        <v>-5.6000000000000014</v>
      </c>
      <c r="N43" s="19">
        <f t="shared" si="10"/>
        <v>-2.2999999999999972</v>
      </c>
      <c r="O43" s="19">
        <f t="shared" si="10"/>
        <v>3.8999999999999986</v>
      </c>
      <c r="P43" s="19">
        <f t="shared" si="10"/>
        <v>1.8999999999999986</v>
      </c>
      <c r="Q43" s="19">
        <f t="shared" si="10"/>
        <v>3.2999999999999972</v>
      </c>
      <c r="R43" s="19">
        <f t="shared" si="10"/>
        <v>6.2000000000000028</v>
      </c>
      <c r="S43" s="19">
        <f t="shared" si="10"/>
        <v>5.9000000000000057</v>
      </c>
      <c r="T43" s="19">
        <f t="shared" si="10"/>
        <v>6.6000000000000014</v>
      </c>
      <c r="U43" s="19">
        <f t="shared" si="10"/>
        <v>2.3999999999999986</v>
      </c>
      <c r="V43" s="19">
        <f t="shared" si="10"/>
        <v>7.2999999999999972</v>
      </c>
      <c r="W43" s="19">
        <f t="shared" si="10"/>
        <v>2.5</v>
      </c>
      <c r="X43" s="19">
        <f t="shared" si="10"/>
        <v>1.5</v>
      </c>
      <c r="Y43" s="19">
        <f t="shared" si="10"/>
        <v>-0.10000000000000142</v>
      </c>
      <c r="Z43" s="50">
        <f t="shared" si="10"/>
        <v>1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East Devon</v>
      </c>
      <c r="G48" s="10"/>
      <c r="H48" s="11"/>
      <c r="I48" s="12">
        <f>IF(VLOOKUP($F48,participation!$B$10:$L$468,participation!E$1,FALSE)=0,"",VLOOKUP($F48,participation!$B$10:$L$468,participation!E$1,FALSE))</f>
        <v>6356</v>
      </c>
      <c r="J48" s="13">
        <f>IF(VLOOKUP($F48,participation!$B$10:$L$468,participation!F$1,FALSE)=0,"",VLOOKUP($F48,participation!$B$10:$L$468,participation!F$1,FALSE))</f>
        <v>6128</v>
      </c>
      <c r="K48" s="13">
        <f>IF(VLOOKUP($F48,participation!$B$10:$L$468,participation!G$1,FALSE)=0,"",VLOOKUP($F48,participation!$B$10:$L$468,participation!G$1,FALSE))</f>
        <v>5810</v>
      </c>
      <c r="L48" s="13">
        <f>IF(VLOOKUP($F48,participation!$B$10:$L$468,participation!H$1,FALSE)=0,"",VLOOKUP($F48,participation!$B$10:$L$468,participation!H$1,FALSE))</f>
        <v>5530</v>
      </c>
      <c r="M48" s="13">
        <f>IF(VLOOKUP($F48,participation!$B$10:$L$468,participation!I$1,FALSE)=0,"",VLOOKUP($F48,participation!$B$10:$L$468,participation!I$1,FALSE))</f>
        <v>5339</v>
      </c>
      <c r="N48" s="35">
        <f>IF(VLOOKUP($F48,participation!$B$10:$L$468,participation!J$1,FALSE)=0,"",VLOOKUP($F48,participation!$B$10:$L$468,participation!J$1,FALSE))</f>
        <v>5507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East Devon to Rural as a Region</v>
      </c>
      <c r="G51" s="66"/>
      <c r="H51" s="67"/>
      <c r="I51" s="19">
        <f>100*((I48-I49))/I49</f>
        <v>1.6406854750750945</v>
      </c>
      <c r="J51" s="19">
        <f>100*((J48-J49))/J49</f>
        <v>4.0049176732478378</v>
      </c>
      <c r="K51" s="19">
        <f t="shared" ref="K51:N51" si="12">100*((K48-K49))/K49</f>
        <v>2.6162132693074396</v>
      </c>
      <c r="L51" s="19">
        <f t="shared" si="12"/>
        <v>11.857259229273621</v>
      </c>
      <c r="M51" s="19">
        <f t="shared" si="12"/>
        <v>14.898071147524655</v>
      </c>
      <c r="N51" s="38">
        <f t="shared" si="12"/>
        <v>16.008907169246843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East Devon to England</v>
      </c>
      <c r="G52" s="53"/>
      <c r="H52" s="54"/>
      <c r="I52" s="19">
        <f>100*(I48-I50)/I50</f>
        <v>-6.3641720683559226</v>
      </c>
      <c r="J52" s="19">
        <f>100*(J48-J50)/J50</f>
        <v>-6.9823922282938673</v>
      </c>
      <c r="K52" s="19">
        <f t="shared" ref="K52:N52" si="13">100*(K48-K50)/K50</f>
        <v>-6.6966436486269476</v>
      </c>
      <c r="L52" s="19">
        <f t="shared" si="13"/>
        <v>5.4538520213577426</v>
      </c>
      <c r="M52" s="19">
        <f t="shared" si="13"/>
        <v>8.6708731935680845</v>
      </c>
      <c r="N52" s="38">
        <f t="shared" si="13"/>
        <v>6.9112793632304408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syuqLzy0Tmag1acSBLQcYBiImpQN3yI2kWa3BpxtoFSQFBcSM6ytbFJtLKus82aVxQgx/cymglqlE/px/kzHMg==" saltValue="R3RqWu6BY9Z9/Qeem1HHj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2023-01-26T09:57:01Z</dcterms:modified>
</cp:coreProperties>
</file>