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08451354-EFAC-49DA-8957-C93E2934E045}" xr6:coauthVersionLast="47" xr6:coauthVersionMax="47" xr10:uidLastSave="{9DC8BE30-062F-4A23-8F7A-1E24CA3FD462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<sst xmlns="http://schemas.openxmlformats.org/spreadsheetml/2006/main" count="9140" uniqueCount="1378">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</sst>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King's Lynn and West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10.802456312373797</c:v>
                </c:pt>
                <c:pt idx="1">
                  <c:v>15.05422849158294</c:v>
                </c:pt>
                <c:pt idx="2">
                  <c:v>11.812732035807846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King's Lynn and West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1248</c:v>
                </c:pt>
                <c:pt idx="1">
                  <c:v>1091</c:v>
                </c:pt>
                <c:pt idx="2">
                  <c:v>1087</c:v>
                </c:pt>
                <c:pt idx="3">
                  <c:v>891</c:v>
                </c:pt>
                <c:pt idx="4">
                  <c:v>847</c:v>
                </c:pt>
                <c:pt idx="5">
                  <c:v>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King's Lynn and West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34.299999999999997</c:v>
                </c:pt>
                <c:pt idx="1">
                  <c:v>31.8</c:v>
                </c:pt>
                <c:pt idx="2">
                  <c:v>34.700000000000003</c:v>
                </c:pt>
                <c:pt idx="3">
                  <c:v>37.200000000000003</c:v>
                </c:pt>
                <c:pt idx="4">
                  <c:v>38.6</c:v>
                </c:pt>
                <c:pt idx="5">
                  <c:v>41</c:v>
                </c:pt>
                <c:pt idx="6">
                  <c:v>37.6</c:v>
                </c:pt>
                <c:pt idx="7">
                  <c:v>37.6</c:v>
                </c:pt>
                <c:pt idx="8">
                  <c:v>46.9</c:v>
                </c:pt>
                <c:pt idx="9">
                  <c:v>43.6</c:v>
                </c:pt>
                <c:pt idx="10">
                  <c:v>45.8</c:v>
                </c:pt>
                <c:pt idx="11">
                  <c:v>46.1</c:v>
                </c:pt>
                <c:pt idx="12">
                  <c:v>47</c:v>
                </c:pt>
                <c:pt idx="13">
                  <c:v>56.3</c:v>
                </c:pt>
                <c:pt idx="14">
                  <c:v>46</c:v>
                </c:pt>
                <c:pt idx="15">
                  <c:v>51.8</c:v>
                </c:pt>
                <c:pt idx="16">
                  <c:v>45.6</c:v>
                </c:pt>
                <c:pt idx="1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King's Lynn and West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5125</c:v>
                </c:pt>
                <c:pt idx="1">
                  <c:v>4451</c:v>
                </c:pt>
                <c:pt idx="2">
                  <c:v>4275</c:v>
                </c:pt>
                <c:pt idx="3">
                  <c:v>4384</c:v>
                </c:pt>
                <c:pt idx="4">
                  <c:v>3976</c:v>
                </c:pt>
                <c:pt idx="5">
                  <c:v>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King's Lynn and West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799</c:v>
                </c:pt>
                <c:pt idx="1">
                  <c:v>710</c:v>
                </c:pt>
                <c:pt idx="2">
                  <c:v>569</c:v>
                </c:pt>
                <c:pt idx="3">
                  <c:v>408</c:v>
                </c:pt>
                <c:pt idx="4">
                  <c:v>405</c:v>
                </c:pt>
                <c:pt idx="5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495300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4935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for King's Lynn &amp; West Norfolk was consistently below the rural and England situations with a widening gap to both during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King's Lynn &amp; West Norfolk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generally below both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King's Lynn &amp; West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Norfolk was consistently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King's Lynn &amp; West Norfolk was consistently lower</a:t>
          </a:r>
          <a:r>
            <a:rPr lang="en-GB" sz="1200" baseline="0">
              <a:effectLst/>
              <a:latin typeface="Avenir Next LT Pro" panose="020B0504020202020204" pitchFamily="34" charset="0"/>
            </a:rPr>
            <a:t> than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King's Lynn &amp; West Norfolk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below the rural situation but was more closely aligned to the England level moving above and below it during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147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King's Lynn and West Norfolk</v>
      </c>
      <c r="G12" s="10"/>
      <c r="H12" s="11"/>
      <c r="I12" s="12">
        <f>IF(VLOOKUP($F12,'E&amp;T'!$B$10:$Q$468,'E&amp;T'!O$1,FALSE)=0,"",VLOOKUP($F12,'E&amp;T'!$B$10:$Q$468,'E&amp;T'!O$1,FALSE))</f>
        <v>10.802456312373797</v>
      </c>
      <c r="J12" s="13">
        <f>IF(VLOOKUP($F12,'E&amp;T'!$B$10:$Q$468,'E&amp;T'!P$1,FALSE)=0,"",VLOOKUP($F12,'E&amp;T'!$B$10:$Q$468,'E&amp;T'!P$1,FALSE))</f>
        <v>15.05422849158294</v>
      </c>
      <c r="K12" s="35">
        <f>IF(VLOOKUP($F12,'E&amp;T'!$B$10:$Q$468,'E&amp;T'!Q$1,FALSE)=0,"",VLOOKUP($F12,'E&amp;T'!$B$10:$Q$468,'E&amp;T'!Q$1,FALSE))</f>
        <v>11.812732035807846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King's Lynn and West Norfolk to Rural as a Region</v>
      </c>
      <c r="G15" s="66"/>
      <c r="H15" s="67"/>
      <c r="I15" s="19">
        <f>100*((I12-I13))/I13</f>
        <v>-2.509950716267682</v>
      </c>
      <c r="J15" s="19">
        <f>100*((J12-J13))/J13</f>
        <v>-12.59508758428276</v>
      </c>
      <c r="K15" s="38">
        <f t="shared" ref="K15" si="0">100*((K12-K13))/K13</f>
        <v>-26.457919141224284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King's Lynn and West Norfolk to England</v>
      </c>
      <c r="G16" s="53"/>
      <c r="H16" s="54"/>
      <c r="I16" s="19">
        <f>100*(I12-I14)/I14</f>
        <v>-30.061707029234498</v>
      </c>
      <c r="J16" s="19">
        <f>100*(J12-J14)/J14</f>
        <v>-46.636634144414423</v>
      </c>
      <c r="K16" s="38">
        <f t="shared" ref="K16" si="1">100*(K12-K14)/K14</f>
        <v>-60.240554249222242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King's Lynn and West Norfolk</v>
      </c>
      <c r="G21" s="10"/>
      <c r="H21" s="11"/>
      <c r="I21" s="12">
        <f>IF(VLOOKUP($F21,appstarts!$B$10:$L$468,appstarts!E$1,FALSE)=0,"",VLOOKUP($F21,appstarts!$B$10:$L$468,appstarts!E$1,FALSE))</f>
        <v>1248</v>
      </c>
      <c r="J21" s="13">
        <f>IF(VLOOKUP($F21,appstarts!$B$10:$L$468,appstarts!F$1,FALSE)=0,"",VLOOKUP($F21,appstarts!$B$10:$L$468,appstarts!F$1,FALSE))</f>
        <v>1091</v>
      </c>
      <c r="K21" s="13">
        <f>IF(VLOOKUP($F21,appstarts!$B$10:$L$468,appstarts!G$1,FALSE)=0,"",VLOOKUP($F21,appstarts!$B$10:$L$468,appstarts!G$1,FALSE))</f>
        <v>1087</v>
      </c>
      <c r="L21" s="13">
        <f>IF(VLOOKUP($F21,appstarts!$B$10:$L$468,appstarts!H$1,FALSE)=0,"",VLOOKUP($F21,appstarts!$B$10:$L$468,appstarts!H$1,FALSE))</f>
        <v>891</v>
      </c>
      <c r="M21" s="13">
        <f>IF(VLOOKUP($F21,appstarts!$B$10:$L$468,appstarts!I$1,FALSE)=0,"",VLOOKUP($F21,appstarts!$B$10:$L$468,appstarts!I$1,FALSE))</f>
        <v>847</v>
      </c>
      <c r="N21" s="35">
        <f>IF(VLOOKUP($F21,appstarts!$B$10:$L$468,appstarts!J$1,FALSE)=0,"",VLOOKUP($F21,appstarts!$B$10:$L$468,appstarts!J$1,FALSE))</f>
        <v>919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King's Lynn and West Norfolk to Rural as a Region</v>
      </c>
      <c r="G24" s="66"/>
      <c r="H24" s="67"/>
      <c r="I24" s="19">
        <f>100*((I21-I22))/I22</f>
        <v>-23.846202478948516</v>
      </c>
      <c r="J24" s="19">
        <f>100*((J21-J22))/J22</f>
        <v>-13.923299930285175</v>
      </c>
      <c r="K24" s="19">
        <f t="shared" ref="K24:N24" si="3">100*((K21-K22))/K22</f>
        <v>-16.677526887998656</v>
      </c>
      <c r="L24" s="19">
        <f t="shared" si="3"/>
        <v>-20.422445985430326</v>
      </c>
      <c r="M24" s="19">
        <f t="shared" si="3"/>
        <v>-20.896427972801849</v>
      </c>
      <c r="N24" s="38">
        <f t="shared" si="3"/>
        <v>-21.296908474112843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King's Lynn and West Norfolk to England</v>
      </c>
      <c r="G25" s="53"/>
      <c r="H25" s="54"/>
      <c r="I25" s="19">
        <f>100*(I21-I23)/I23</f>
        <v>-12.112676056338028</v>
      </c>
      <c r="J25" s="19">
        <f>100*(J21-J23)/J23</f>
        <v>1.4883720930232558</v>
      </c>
      <c r="K25" s="19">
        <f t="shared" ref="K25:N25" si="4">100*(K21-K23)/K23</f>
        <v>-3.1194295900178255</v>
      </c>
      <c r="L25" s="19">
        <f t="shared" si="4"/>
        <v>-2.9411764705882355</v>
      </c>
      <c r="M25" s="19">
        <f t="shared" si="4"/>
        <v>-7.1271929824561404</v>
      </c>
      <c r="N25" s="38">
        <f t="shared" si="4"/>
        <v>-7.2653884964682138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King's Lynn and West Norfolk</v>
      </c>
      <c r="G30" s="10"/>
      <c r="H30" s="11"/>
      <c r="I30" s="12">
        <f>IF(VLOOKUP($F30,appachieve!$B$10:$L$468,appachieve!E$1,FALSE)=0,"",VLOOKUP($F30,appachieve!$B$10:$L$468,appachieve!E$1,FALSE))</f>
        <v>799</v>
      </c>
      <c r="J30" s="13">
        <f>IF(VLOOKUP($F30,appachieve!$B$10:$L$468,appachieve!F$1,FALSE)=0,"",VLOOKUP($F30,appachieve!$B$10:$L$468,appachieve!F$1,FALSE))</f>
        <v>710</v>
      </c>
      <c r="K30" s="13">
        <f>IF(VLOOKUP($F30,appachieve!$B$10:$L$468,appachieve!G$1,FALSE)=0,"",VLOOKUP($F30,appachieve!$B$10:$L$468,appachieve!G$1,FALSE))</f>
        <v>569</v>
      </c>
      <c r="L30" s="13">
        <f>IF(VLOOKUP($F30,appachieve!$B$10:$L$468,appachieve!H$1,FALSE)=0,"",VLOOKUP($F30,appachieve!$B$10:$L$468,appachieve!H$1,FALSE))</f>
        <v>408</v>
      </c>
      <c r="M30" s="13">
        <f>IF(VLOOKUP($F30,appachieve!$B$10:$L$468,appachieve!I$1,FALSE)=0,"",VLOOKUP($F30,appachieve!$B$10:$L$468,appachieve!I$1,FALSE))</f>
        <v>405</v>
      </c>
      <c r="N30" s="35">
        <f>IF(VLOOKUP($F30,appachieve!$B$10:$L$468,appachieve!J$1,FALSE)=0,"",VLOOKUP($F30,appachieve!$B$10:$L$468,appachieve!J$1,FALSE))</f>
        <v>419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King's Lynn and West Norfolk to Rural as a Region</v>
      </c>
      <c r="G33" s="66"/>
      <c r="H33" s="67"/>
      <c r="I33" s="19">
        <f>100*((I30-I31))/I31</f>
        <v>-15.233892818062591</v>
      </c>
      <c r="J33" s="19">
        <f>100*((J30-J31))/J31</f>
        <v>-23.795986362809362</v>
      </c>
      <c r="K33" s="19">
        <f t="shared" ref="K33:N33" si="6">100*((K30-K31))/K31</f>
        <v>-13.320317871552025</v>
      </c>
      <c r="L33" s="19">
        <f t="shared" si="6"/>
        <v>-23.816986641928118</v>
      </c>
      <c r="M33" s="19">
        <f t="shared" si="6"/>
        <v>-25.733512241155964</v>
      </c>
      <c r="N33" s="38">
        <f t="shared" si="6"/>
        <v>-13.238968087525139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King's Lynn and West Norfolk to England</v>
      </c>
      <c r="G34" s="53"/>
      <c r="H34" s="54"/>
      <c r="I34" s="19">
        <f>100*(I30-I32)/I32</f>
        <v>0.25094102885821834</v>
      </c>
      <c r="J34" s="19">
        <f>100*(J30-J32)/J32</f>
        <v>-10.126582278481013</v>
      </c>
      <c r="K34" s="19">
        <f t="shared" ref="K34:N34" si="7">100*(K30-K32)/K32</f>
        <v>7.7651515151515156</v>
      </c>
      <c r="L34" s="19">
        <f t="shared" si="7"/>
        <v>-2.3923444976076556</v>
      </c>
      <c r="M34" s="19">
        <f t="shared" si="7"/>
        <v>-8.7837837837837842</v>
      </c>
      <c r="N34" s="38">
        <f t="shared" si="7"/>
        <v>7.7120822622107967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King's Lynn and West Norfolk</v>
      </c>
      <c r="G39" s="10"/>
      <c r="H39" s="11"/>
      <c r="I39" s="12">
        <f>IF(VLOOKUP($F39,'level3+'!$B$10:$BF$468,((3*'level3+'!B$1)+3),FALSE)=0,"",VLOOKUP($F39,'level3+'!$B$10:$BF$468,((3*'level3+'!B$1)+3),FALSE))</f>
        <v>34.299999999999997</v>
      </c>
      <c r="J39" s="12">
        <f>IF(VLOOKUP($F39,'level3+'!$B$10:$BF$468,((3*'level3+'!C$1)+3),FALSE)=0,"",VLOOKUP($F39,'level3+'!$B$10:$BF$468,((3*'level3+'!C$1)+3),FALSE))</f>
        <v>31.8</v>
      </c>
      <c r="K39" s="12">
        <f>IF(VLOOKUP($F39,'level3+'!$B$10:$BF$468,((3*'level3+'!D$1)+3),FALSE)=0,"",VLOOKUP($F39,'level3+'!$B$10:$BF$468,((3*'level3+'!D$1)+3),FALSE))</f>
        <v>34.700000000000003</v>
      </c>
      <c r="L39" s="12">
        <f>IF(VLOOKUP($F39,'level3+'!$B$10:$BF$468,((3*'level3+'!E$1)+3),FALSE)=0,"",VLOOKUP($F39,'level3+'!$B$10:$BF$468,((3*'level3+'!E$1)+3),FALSE))</f>
        <v>37.200000000000003</v>
      </c>
      <c r="M39" s="12">
        <f>IF(VLOOKUP($F39,'level3+'!$B$10:$BF$468,((3*'level3+'!F$1)+3),FALSE)=0,"",VLOOKUP($F39,'level3+'!$B$10:$BF$468,((3*'level3+'!F$1)+3),FALSE))</f>
        <v>38.6</v>
      </c>
      <c r="N39" s="12">
        <f>IF(VLOOKUP($F39,'level3+'!$B$10:$BF$468,((3*'level3+'!G$1)+3),FALSE)=0,"",VLOOKUP($F39,'level3+'!$B$10:$BF$468,((3*'level3+'!G$1)+3),FALSE))</f>
        <v>41</v>
      </c>
      <c r="O39" s="12">
        <f>IF(VLOOKUP($F39,'level3+'!$B$10:$BF$468,((3*'level3+'!H$1)+3),FALSE)=0,"",VLOOKUP($F39,'level3+'!$B$10:$BF$468,((3*'level3+'!H$1)+3),FALSE))</f>
        <v>37.6</v>
      </c>
      <c r="P39" s="12">
        <f>IF(VLOOKUP($F39,'level3+'!$B$10:$BF$468,((3*'level3+'!I$1)+3),FALSE)=0,"",VLOOKUP($F39,'level3+'!$B$10:$BF$468,((3*'level3+'!I$1)+3),FALSE))</f>
        <v>37.6</v>
      </c>
      <c r="Q39" s="12">
        <f>IF(VLOOKUP($F39,'level3+'!$B$10:$BF$468,((3*'level3+'!J$1)+3),FALSE)=0,"",VLOOKUP($F39,'level3+'!$B$10:$BF$468,((3*'level3+'!J$1)+3),FALSE))</f>
        <v>46.9</v>
      </c>
      <c r="R39" s="12">
        <f>IF(VLOOKUP($F39,'level3+'!$B$10:$BF$468,((3*'level3+'!K$1)+3),FALSE)=0,"",VLOOKUP($F39,'level3+'!$B$10:$BF$468,((3*'level3+'!K$1)+3),FALSE))</f>
        <v>43.6</v>
      </c>
      <c r="S39" s="12">
        <f>IF(VLOOKUP($F39,'level3+'!$B$10:$BF$468,((3*'level3+'!L$1)+3),FALSE)=0,"",VLOOKUP($F39,'level3+'!$B$10:$BF$468,((3*'level3+'!L$1)+3),FALSE))</f>
        <v>45.8</v>
      </c>
      <c r="T39" s="12">
        <f>IF(VLOOKUP($F39,'level3+'!$B$10:$BF$468,((3*'level3+'!M$1)+3),FALSE)=0,"",VLOOKUP($F39,'level3+'!$B$10:$BF$468,((3*'level3+'!M$1)+3),FALSE))</f>
        <v>46.1</v>
      </c>
      <c r="U39" s="12">
        <f>IF(VLOOKUP($F39,'level3+'!$B$10:$BF$468,((3*'level3+'!N$1)+3),FALSE)=0,"",VLOOKUP($F39,'level3+'!$B$10:$BF$468,((3*'level3+'!N$1)+3),FALSE))</f>
        <v>47</v>
      </c>
      <c r="V39" s="12">
        <f>IF(VLOOKUP($F39,'level3+'!$B$10:$BF$468,((3*'level3+'!O$1)+3),FALSE)=0,"",VLOOKUP($F39,'level3+'!$B$10:$BF$468,((3*'level3+'!O$1)+3),FALSE))</f>
        <v>56.3</v>
      </c>
      <c r="W39" s="12">
        <f>IF(VLOOKUP($F39,'level3+'!$B$10:$BF$468,((3*'level3+'!P$1)+3),FALSE)=0,"",VLOOKUP($F39,'level3+'!$B$10:$BF$468,((3*'level3+'!P$1)+3),FALSE))</f>
        <v>46</v>
      </c>
      <c r="X39" s="12">
        <f>IF(VLOOKUP($F39,'level3+'!$B$10:$BF$468,((3*'level3+'!Q$1)+3),FALSE)=0,"",VLOOKUP($F39,'level3+'!$B$10:$BF$468,((3*'level3+'!Q$1)+3),FALSE))</f>
        <v>51.8</v>
      </c>
      <c r="Y39" s="12">
        <f>IF(VLOOKUP($F39,'level3+'!$B$10:$BF$468,((3*'level3+'!R$1)+3),FALSE)=0,"",VLOOKUP($F39,'level3+'!$B$10:$BF$468,((3*'level3+'!R$1)+3),FALSE))</f>
        <v>45.6</v>
      </c>
      <c r="Z39" s="47">
        <f>IF(VLOOKUP($F39,'level3+'!$B$10:$BF$468,((3*'level3+'!S$1)+3),FALSE)=0,"",VLOOKUP($F39,'level3+'!$B$10:$BF$468,((3*'level3+'!S$1)+3),FALSE))</f>
        <v>52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King's Lynn and West Norfolk to Rural as a Region</v>
      </c>
      <c r="G42" s="69"/>
      <c r="H42" s="70"/>
      <c r="I42" s="19">
        <f>((I39-I40))</f>
        <v>-10.105387700321153</v>
      </c>
      <c r="J42" s="19">
        <f>((J39-J40))</f>
        <v>-13.172823933953442</v>
      </c>
      <c r="K42" s="19">
        <f t="shared" ref="K42:Z42" si="9">((K39-K40))</f>
        <v>-11.073552290406219</v>
      </c>
      <c r="L42" s="19">
        <f t="shared" si="9"/>
        <v>-9.767923202996954</v>
      </c>
      <c r="M42" s="19">
        <f t="shared" si="9"/>
        <v>-7.3636504715291835</v>
      </c>
      <c r="N42" s="19">
        <f t="shared" si="9"/>
        <v>-6.5895316804407713</v>
      </c>
      <c r="O42" s="19">
        <f t="shared" si="9"/>
        <v>-11.762052202527855</v>
      </c>
      <c r="P42" s="19">
        <f t="shared" si="9"/>
        <v>-13.002046051241813</v>
      </c>
      <c r="Q42" s="19">
        <f t="shared" si="9"/>
        <v>-5.5394656695715057</v>
      </c>
      <c r="R42" s="19">
        <f t="shared" si="9"/>
        <v>-9.675544413905584</v>
      </c>
      <c r="S42" s="19">
        <f t="shared" si="9"/>
        <v>-8.7700305071435096</v>
      </c>
      <c r="T42" s="19">
        <f t="shared" si="9"/>
        <v>-9.060319132921876</v>
      </c>
      <c r="U42" s="19">
        <f t="shared" si="9"/>
        <v>-8.9411747015127432</v>
      </c>
      <c r="V42" s="19">
        <f t="shared" si="9"/>
        <v>-0.38858661381857473</v>
      </c>
      <c r="W42" s="19">
        <f t="shared" si="9"/>
        <v>-11.389166276982486</v>
      </c>
      <c r="X42" s="19">
        <f t="shared" si="9"/>
        <v>-6.3465796572875348</v>
      </c>
      <c r="Y42" s="19">
        <f t="shared" si="9"/>
        <v>-14.170876300299575</v>
      </c>
      <c r="Z42" s="38">
        <f t="shared" si="9"/>
        <v>-7.5398759114170488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King's Lynn and West Norfolk to England</v>
      </c>
      <c r="G43" s="53"/>
      <c r="H43" s="54"/>
      <c r="I43" s="19">
        <f>(I39-I41)</f>
        <v>-9.1000000000000014</v>
      </c>
      <c r="J43" s="19">
        <f>(J39-J41)</f>
        <v>-12.2</v>
      </c>
      <c r="K43" s="19">
        <f t="shared" ref="K43:Z43" si="10">(K39-K41)</f>
        <v>-10.099999999999994</v>
      </c>
      <c r="L43" s="19">
        <f t="shared" si="10"/>
        <v>-8.5999999999999943</v>
      </c>
      <c r="M43" s="19">
        <f t="shared" si="10"/>
        <v>-7</v>
      </c>
      <c r="N43" s="19">
        <f t="shared" si="10"/>
        <v>-5.8999999999999986</v>
      </c>
      <c r="O43" s="19">
        <f t="shared" si="10"/>
        <v>-11.100000000000001</v>
      </c>
      <c r="P43" s="19">
        <f t="shared" si="10"/>
        <v>-12.899999999999999</v>
      </c>
      <c r="Q43" s="19">
        <f t="shared" si="10"/>
        <v>-6.2000000000000028</v>
      </c>
      <c r="R43" s="19">
        <f t="shared" si="10"/>
        <v>-10.199999999999996</v>
      </c>
      <c r="S43" s="19">
        <f t="shared" si="10"/>
        <v>-9</v>
      </c>
      <c r="T43" s="19">
        <f t="shared" si="10"/>
        <v>-9.5</v>
      </c>
      <c r="U43" s="19">
        <f t="shared" si="10"/>
        <v>-9.7000000000000028</v>
      </c>
      <c r="V43" s="19">
        <f t="shared" si="10"/>
        <v>-0.70000000000000284</v>
      </c>
      <c r="W43" s="19">
        <f t="shared" si="10"/>
        <v>-11.700000000000003</v>
      </c>
      <c r="X43" s="19">
        <f t="shared" si="10"/>
        <v>-6.7000000000000028</v>
      </c>
      <c r="Y43" s="19">
        <f t="shared" si="10"/>
        <v>-15.600000000000001</v>
      </c>
      <c r="Z43" s="50">
        <f t="shared" si="10"/>
        <v>-9.2999999999999972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King's Lynn and West Norfolk</v>
      </c>
      <c r="G48" s="10"/>
      <c r="H48" s="11"/>
      <c r="I48" s="12">
        <f>IF(VLOOKUP($F48,participation!$B$10:$L$468,participation!E$1,FALSE)=0,"",VLOOKUP($F48,participation!$B$10:$L$468,participation!E$1,FALSE))</f>
        <v>5125</v>
      </c>
      <c r="J48" s="13">
        <f>IF(VLOOKUP($F48,participation!$B$10:$L$468,participation!F$1,FALSE)=0,"",VLOOKUP($F48,participation!$B$10:$L$468,participation!F$1,FALSE))</f>
        <v>4451</v>
      </c>
      <c r="K48" s="13">
        <f>IF(VLOOKUP($F48,participation!$B$10:$L$468,participation!G$1,FALSE)=0,"",VLOOKUP($F48,participation!$B$10:$L$468,participation!G$1,FALSE))</f>
        <v>4275</v>
      </c>
      <c r="L48" s="13">
        <f>IF(VLOOKUP($F48,participation!$B$10:$L$468,participation!H$1,FALSE)=0,"",VLOOKUP($F48,participation!$B$10:$L$468,participation!H$1,FALSE))</f>
        <v>4384</v>
      </c>
      <c r="M48" s="13">
        <f>IF(VLOOKUP($F48,participation!$B$10:$L$468,participation!I$1,FALSE)=0,"",VLOOKUP($F48,participation!$B$10:$L$468,participation!I$1,FALSE))</f>
        <v>3976</v>
      </c>
      <c r="N48" s="35">
        <f>IF(VLOOKUP($F48,participation!$B$10:$L$468,participation!J$1,FALSE)=0,"",VLOOKUP($F48,participation!$B$10:$L$468,participation!J$1,FALSE))</f>
        <v>4006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King's Lynn and West Norfolk to Rural as a Region</v>
      </c>
      <c r="G51" s="66"/>
      <c r="H51" s="67"/>
      <c r="I51" s="19">
        <f>100*((I48-I49))/I49</f>
        <v>-18.044601469515442</v>
      </c>
      <c r="J51" s="19">
        <f>100*((J48-J49))/J49</f>
        <v>-24.457263615596258</v>
      </c>
      <c r="K51" s="19">
        <f t="shared" ref="K51:N51" si="12">100*((K48-K49))/K49</f>
        <v>-24.494954952445905</v>
      </c>
      <c r="L51" s="19">
        <f t="shared" si="12"/>
        <v>-11.323286715888687</v>
      </c>
      <c r="M51" s="19">
        <f t="shared" si="12"/>
        <v>-14.434401408024344</v>
      </c>
      <c r="N51" s="38">
        <f t="shared" si="12"/>
        <v>-15.610735042672445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King's Lynn and West Norfolk to England</v>
      </c>
      <c r="G52" s="53"/>
      <c r="H52" s="54"/>
      <c r="I52" s="19">
        <f>100*(I48-I50)/I50</f>
        <v>-24.499116087212727</v>
      </c>
      <c r="J52" s="19">
        <f>100*(J48-J50)/J50</f>
        <v>-32.437765634486944</v>
      </c>
      <c r="K52" s="19">
        <f t="shared" ref="K52:N52" si="13">100*(K48-K50)/K50</f>
        <v>-31.34735827846475</v>
      </c>
      <c r="L52" s="19">
        <f t="shared" si="13"/>
        <v>-16.399694889397406</v>
      </c>
      <c r="M52" s="19">
        <f t="shared" si="13"/>
        <v>-19.071850193364543</v>
      </c>
      <c r="N52" s="38">
        <f t="shared" si="13"/>
        <v>-22.228693457581052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It3VJybvqgZkHooUa0IFUS4v0nPromDyyZ1IzQkpbnoM++cRJyxcgl0m6xPDYeRULAxr1vzLoqQMlpF+5pGitQ==" saltValue="I7SDPVJaOWcxLBVw1AHTsA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2023-01-26T16:02:24Z</dcterms:modified>
</cp:coreProperties>
</file>