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96918F1A-4E7E-4059-8874-AAA0C3ED3F22}" xr6:coauthVersionLast="47" xr6:coauthVersionMax="47" xr10:uidLastSave="{1F79194A-417A-4A82-98D0-A694EA6AA5C6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<sst xmlns="http://schemas.openxmlformats.org/spreadsheetml/2006/main" count="9140" uniqueCount="1378">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</sst>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8.8576079670592751</c:v>
                </c:pt>
                <c:pt idx="1">
                  <c:v>15.904100646845885</c:v>
                </c:pt>
                <c:pt idx="2">
                  <c:v>14.420202351782596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2316</c:v>
                </c:pt>
                <c:pt idx="1">
                  <c:v>1699</c:v>
                </c:pt>
                <c:pt idx="2">
                  <c:v>1859</c:v>
                </c:pt>
                <c:pt idx="3">
                  <c:v>1801</c:v>
                </c:pt>
                <c:pt idx="4">
                  <c:v>1576</c:v>
                </c:pt>
                <c:pt idx="5">
                  <c:v>1473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45.9</c:v>
                </c:pt>
                <c:pt idx="1">
                  <c:v>38.5</c:v>
                </c:pt>
                <c:pt idx="2">
                  <c:v>42.9</c:v>
                </c:pt>
                <c:pt idx="3">
                  <c:v>44.3</c:v>
                </c:pt>
                <c:pt idx="4">
                  <c:v>49.8</c:v>
                </c:pt>
                <c:pt idx="5">
                  <c:v>42.7</c:v>
                </c:pt>
                <c:pt idx="6">
                  <c:v>49.2</c:v>
                </c:pt>
                <c:pt idx="7">
                  <c:v>45.3</c:v>
                </c:pt>
                <c:pt idx="8">
                  <c:v>50.3</c:v>
                </c:pt>
                <c:pt idx="9">
                  <c:v>51.8</c:v>
                </c:pt>
                <c:pt idx="10">
                  <c:v>56.1</c:v>
                </c:pt>
                <c:pt idx="11">
                  <c:v>55.1</c:v>
                </c:pt>
                <c:pt idx="12">
                  <c:v>55.9</c:v>
                </c:pt>
                <c:pt idx="13">
                  <c:v>60.4</c:v>
                </c:pt>
                <c:pt idx="14">
                  <c:v>57.7</c:v>
                </c:pt>
                <c:pt idx="15">
                  <c:v>62</c:v>
                </c:pt>
                <c:pt idx="16">
                  <c:v>62.6</c:v>
                </c:pt>
                <c:pt idx="17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7017</c:v>
                </c:pt>
                <c:pt idx="1">
                  <c:v>5855</c:v>
                </c:pt>
                <c:pt idx="2">
                  <c:v>6154</c:v>
                </c:pt>
                <c:pt idx="3">
                  <c:v>5772</c:v>
                </c:pt>
                <c:pt idx="4">
                  <c:v>6157</c:v>
                </c:pt>
                <c:pt idx="5">
                  <c:v>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Lichfield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1445</c:v>
                </c:pt>
                <c:pt idx="1">
                  <c:v>1504</c:v>
                </c:pt>
                <c:pt idx="2">
                  <c:v>753</c:v>
                </c:pt>
                <c:pt idx="3">
                  <c:v>430</c:v>
                </c:pt>
                <c:pt idx="4">
                  <c:v>551</c:v>
                </c:pt>
                <c:pt idx="5">
                  <c:v>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487680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4859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Lichfield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consistently below both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Lichfield was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greater than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Lichfield moved above and below the rural and England situations over the period but generally followed the same path.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Lichfield was in 2017/18 below both the rural and England situations but otherwise</a:t>
          </a:r>
          <a:r>
            <a:rPr lang="en-GB" sz="1200" baseline="0">
              <a:effectLst/>
              <a:latin typeface="Avenir Next LT Pro" panose="020B0504020202020204" pitchFamily="34" charset="0"/>
            </a:rPr>
            <a:t> over the period was either in line with or above 'Rural as a Region' and England.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for Lichfield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experienced a step decrease from 2017/18 to 2018/19, but generally remained above both the rural and England situations over the period considered here.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158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Lichfield</v>
      </c>
      <c r="G12" s="10"/>
      <c r="H12" s="11"/>
      <c r="I12" s="12">
        <f>IF(VLOOKUP($F12,'E&amp;T'!$B$10:$Q$468,'E&amp;T'!O$1,FALSE)=0,"",VLOOKUP($F12,'E&amp;T'!$B$10:$Q$468,'E&amp;T'!O$1,FALSE))</f>
        <v>8.8576079670592751</v>
      </c>
      <c r="J12" s="13">
        <f>IF(VLOOKUP($F12,'E&amp;T'!$B$10:$Q$468,'E&amp;T'!P$1,FALSE)=0,"",VLOOKUP($F12,'E&amp;T'!$B$10:$Q$468,'E&amp;T'!P$1,FALSE))</f>
        <v>15.904100646845885</v>
      </c>
      <c r="K12" s="35">
        <f>IF(VLOOKUP($F12,'E&amp;T'!$B$10:$Q$468,'E&amp;T'!Q$1,FALSE)=0,"",VLOOKUP($F12,'E&amp;T'!$B$10:$Q$468,'E&amp;T'!Q$1,FALSE))</f>
        <v>14.420202351782596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Lichfield to Rural as a Region</v>
      </c>
      <c r="G15" s="66"/>
      <c r="H15" s="67"/>
      <c r="I15" s="19">
        <f>100*((I12-I13))/I13</f>
        <v>-20.061825544672651</v>
      </c>
      <c r="J15" s="19">
        <f>100*((J12-J13))/J13</f>
        <v>-7.66072636232792</v>
      </c>
      <c r="K15" s="38">
        <f t="shared" ref="K15" si="0">100*((K12-K13))/K13</f>
        <v>-10.224689416466665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Lichfield to England</v>
      </c>
      <c r="G16" s="53"/>
      <c r="H16" s="54"/>
      <c r="I16" s="19">
        <f>100*(I12-I14)/I14</f>
        <v>-42.653229681588172</v>
      </c>
      <c r="J16" s="19">
        <f>100*(J12-J14)/J14</f>
        <v>-43.624056065296735</v>
      </c>
      <c r="K16" s="38">
        <f t="shared" ref="K16" si="1">100*(K12-K14)/K14</f>
        <v>-51.464297049744374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Lichfield</v>
      </c>
      <c r="G21" s="10"/>
      <c r="H21" s="11"/>
      <c r="I21" s="12">
        <f>IF(VLOOKUP($F21,appstarts!$B$10:$L$468,appstarts!E$1,FALSE)=0,"",VLOOKUP($F21,appstarts!$B$10:$L$468,appstarts!E$1,FALSE))</f>
        <v>2316</v>
      </c>
      <c r="J21" s="13">
        <f>IF(VLOOKUP($F21,appstarts!$B$10:$L$468,appstarts!F$1,FALSE)=0,"",VLOOKUP($F21,appstarts!$B$10:$L$468,appstarts!F$1,FALSE))</f>
        <v>1699</v>
      </c>
      <c r="K21" s="13">
        <f>IF(VLOOKUP($F21,appstarts!$B$10:$L$468,appstarts!G$1,FALSE)=0,"",VLOOKUP($F21,appstarts!$B$10:$L$468,appstarts!G$1,FALSE))</f>
        <v>1859</v>
      </c>
      <c r="L21" s="13">
        <f>IF(VLOOKUP($F21,appstarts!$B$10:$L$468,appstarts!H$1,FALSE)=0,"",VLOOKUP($F21,appstarts!$B$10:$L$468,appstarts!H$1,FALSE))</f>
        <v>1801</v>
      </c>
      <c r="M21" s="13">
        <f>IF(VLOOKUP($F21,appstarts!$B$10:$L$468,appstarts!I$1,FALSE)=0,"",VLOOKUP($F21,appstarts!$B$10:$L$468,appstarts!I$1,FALSE))</f>
        <v>1576</v>
      </c>
      <c r="N21" s="35">
        <f>IF(VLOOKUP($F21,appstarts!$B$10:$L$468,appstarts!J$1,FALSE)=0,"",VLOOKUP($F21,appstarts!$B$10:$L$468,appstarts!J$1,FALSE))</f>
        <v>1473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Lichfield to Rural as a Region</v>
      </c>
      <c r="G24" s="66"/>
      <c r="H24" s="67"/>
      <c r="I24" s="19">
        <f>100*((I21-I22))/I22</f>
        <v>41.323874245797469</v>
      </c>
      <c r="J24" s="19">
        <f>100*((J21-J22))/J22</f>
        <v>34.046116790509153</v>
      </c>
      <c r="K24" s="19">
        <f t="shared" ref="K24:N24" si="3">100*((K21-K22))/K22</f>
        <v>42.499059351619593</v>
      </c>
      <c r="L24" s="19">
        <f t="shared" si="3"/>
        <v>60.852048013737367</v>
      </c>
      <c r="M24" s="19">
        <f t="shared" si="3"/>
        <v>47.186811705861018</v>
      </c>
      <c r="N24" s="38">
        <f t="shared" si="3"/>
        <v>26.147610247695084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Lichfield to England</v>
      </c>
      <c r="G25" s="53"/>
      <c r="H25" s="54"/>
      <c r="I25" s="19">
        <f>100*(I21-I23)/I23</f>
        <v>63.098591549295776</v>
      </c>
      <c r="J25" s="19">
        <f>100*(J21-J23)/J23</f>
        <v>58.046511627906973</v>
      </c>
      <c r="K25" s="19">
        <f t="shared" ref="K25:N25" si="4">100*(K21-K23)/K23</f>
        <v>65.686274509803923</v>
      </c>
      <c r="L25" s="19">
        <f t="shared" si="4"/>
        <v>96.187363834422655</v>
      </c>
      <c r="M25" s="19">
        <f t="shared" si="4"/>
        <v>72.807017543859644</v>
      </c>
      <c r="N25" s="38">
        <f t="shared" si="4"/>
        <v>48.63773965691221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Lichfield</v>
      </c>
      <c r="G30" s="10"/>
      <c r="H30" s="11"/>
      <c r="I30" s="12">
        <f>IF(VLOOKUP($F30,appachieve!$B$10:$L$468,appachieve!E$1,FALSE)=0,"",VLOOKUP($F30,appachieve!$B$10:$L$468,appachieve!E$1,FALSE))</f>
        <v>1445</v>
      </c>
      <c r="J30" s="13">
        <f>IF(VLOOKUP($F30,appachieve!$B$10:$L$468,appachieve!F$1,FALSE)=0,"",VLOOKUP($F30,appachieve!$B$10:$L$468,appachieve!F$1,FALSE))</f>
        <v>1504</v>
      </c>
      <c r="K30" s="13">
        <f>IF(VLOOKUP($F30,appachieve!$B$10:$L$468,appachieve!G$1,FALSE)=0,"",VLOOKUP($F30,appachieve!$B$10:$L$468,appachieve!G$1,FALSE))</f>
        <v>753</v>
      </c>
      <c r="L30" s="13">
        <f>IF(VLOOKUP($F30,appachieve!$B$10:$L$468,appachieve!H$1,FALSE)=0,"",VLOOKUP($F30,appachieve!$B$10:$L$468,appachieve!H$1,FALSE))</f>
        <v>430</v>
      </c>
      <c r="M30" s="13">
        <f>IF(VLOOKUP($F30,appachieve!$B$10:$L$468,appachieve!I$1,FALSE)=0,"",VLOOKUP($F30,appachieve!$B$10:$L$468,appachieve!I$1,FALSE))</f>
        <v>551</v>
      </c>
      <c r="N30" s="35">
        <f>IF(VLOOKUP($F30,appachieve!$B$10:$L$468,appachieve!J$1,FALSE)=0,"",VLOOKUP($F30,appachieve!$B$10:$L$468,appachieve!J$1,FALSE))</f>
        <v>734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Lichfield to Rural as a Region</v>
      </c>
      <c r="G33" s="66"/>
      <c r="H33" s="67"/>
      <c r="I33" s="19">
        <f>100*((I30-I31))/I31</f>
        <v>53.300406605631487</v>
      </c>
      <c r="J33" s="19">
        <f>100*((J30-J31))/J31</f>
        <v>61.423713394837634</v>
      </c>
      <c r="K33" s="19">
        <f t="shared" ref="K33:N33" si="6">100*((K30-K31))/K31</f>
        <v>14.709667210406549</v>
      </c>
      <c r="L33" s="19">
        <f t="shared" si="6"/>
        <v>-19.709079058894829</v>
      </c>
      <c r="M33" s="19">
        <f t="shared" si="6"/>
        <v>1.0390981607976895</v>
      </c>
      <c r="N33" s="38">
        <f t="shared" si="6"/>
        <v>51.987106023285321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Lichfield to England</v>
      </c>
      <c r="G34" s="53"/>
      <c r="H34" s="54"/>
      <c r="I34" s="19">
        <f>100*(I30-I32)/I32</f>
        <v>81.304893350062741</v>
      </c>
      <c r="J34" s="19">
        <f>100*(J30-J32)/J32</f>
        <v>90.379746835443044</v>
      </c>
      <c r="K34" s="19">
        <f t="shared" ref="K34:N34" si="7">100*(K30-K32)/K32</f>
        <v>42.613636363636367</v>
      </c>
      <c r="L34" s="19">
        <f t="shared" si="7"/>
        <v>2.8708133971291865</v>
      </c>
      <c r="M34" s="19">
        <f t="shared" si="7"/>
        <v>24.099099099099099</v>
      </c>
      <c r="N34" s="38">
        <f t="shared" si="7"/>
        <v>88.688946015424165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Lichfield</v>
      </c>
      <c r="G39" s="10"/>
      <c r="H39" s="11"/>
      <c r="I39" s="12">
        <f>IF(VLOOKUP($F39,'level3+'!$B$10:$BF$468,((3*'level3+'!B$1)+3),FALSE)=0,"",VLOOKUP($F39,'level3+'!$B$10:$BF$468,((3*'level3+'!B$1)+3),FALSE))</f>
        <v>45.9</v>
      </c>
      <c r="J39" s="12">
        <f>IF(VLOOKUP($F39,'level3+'!$B$10:$BF$468,((3*'level3+'!C$1)+3),FALSE)=0,"",VLOOKUP($F39,'level3+'!$B$10:$BF$468,((3*'level3+'!C$1)+3),FALSE))</f>
        <v>38.5</v>
      </c>
      <c r="K39" s="12">
        <f>IF(VLOOKUP($F39,'level3+'!$B$10:$BF$468,((3*'level3+'!D$1)+3),FALSE)=0,"",VLOOKUP($F39,'level3+'!$B$10:$BF$468,((3*'level3+'!D$1)+3),FALSE))</f>
        <v>42.9</v>
      </c>
      <c r="L39" s="12">
        <f>IF(VLOOKUP($F39,'level3+'!$B$10:$BF$468,((3*'level3+'!E$1)+3),FALSE)=0,"",VLOOKUP($F39,'level3+'!$B$10:$BF$468,((3*'level3+'!E$1)+3),FALSE))</f>
        <v>44.3</v>
      </c>
      <c r="M39" s="12">
        <f>IF(VLOOKUP($F39,'level3+'!$B$10:$BF$468,((3*'level3+'!F$1)+3),FALSE)=0,"",VLOOKUP($F39,'level3+'!$B$10:$BF$468,((3*'level3+'!F$1)+3),FALSE))</f>
        <v>49.8</v>
      </c>
      <c r="N39" s="12">
        <f>IF(VLOOKUP($F39,'level3+'!$B$10:$BF$468,((3*'level3+'!G$1)+3),FALSE)=0,"",VLOOKUP($F39,'level3+'!$B$10:$BF$468,((3*'level3+'!G$1)+3),FALSE))</f>
        <v>42.7</v>
      </c>
      <c r="O39" s="12">
        <f>IF(VLOOKUP($F39,'level3+'!$B$10:$BF$468,((3*'level3+'!H$1)+3),FALSE)=0,"",VLOOKUP($F39,'level3+'!$B$10:$BF$468,((3*'level3+'!H$1)+3),FALSE))</f>
        <v>49.2</v>
      </c>
      <c r="P39" s="12">
        <f>IF(VLOOKUP($F39,'level3+'!$B$10:$BF$468,((3*'level3+'!I$1)+3),FALSE)=0,"",VLOOKUP($F39,'level3+'!$B$10:$BF$468,((3*'level3+'!I$1)+3),FALSE))</f>
        <v>45.3</v>
      </c>
      <c r="Q39" s="12">
        <f>IF(VLOOKUP($F39,'level3+'!$B$10:$BF$468,((3*'level3+'!J$1)+3),FALSE)=0,"",VLOOKUP($F39,'level3+'!$B$10:$BF$468,((3*'level3+'!J$1)+3),FALSE))</f>
        <v>50.3</v>
      </c>
      <c r="R39" s="12">
        <f>IF(VLOOKUP($F39,'level3+'!$B$10:$BF$468,((3*'level3+'!K$1)+3),FALSE)=0,"",VLOOKUP($F39,'level3+'!$B$10:$BF$468,((3*'level3+'!K$1)+3),FALSE))</f>
        <v>51.8</v>
      </c>
      <c r="S39" s="12">
        <f>IF(VLOOKUP($F39,'level3+'!$B$10:$BF$468,((3*'level3+'!L$1)+3),FALSE)=0,"",VLOOKUP($F39,'level3+'!$B$10:$BF$468,((3*'level3+'!L$1)+3),FALSE))</f>
        <v>56.1</v>
      </c>
      <c r="T39" s="12">
        <f>IF(VLOOKUP($F39,'level3+'!$B$10:$BF$468,((3*'level3+'!M$1)+3),FALSE)=0,"",VLOOKUP($F39,'level3+'!$B$10:$BF$468,((3*'level3+'!M$1)+3),FALSE))</f>
        <v>55.1</v>
      </c>
      <c r="U39" s="12">
        <f>IF(VLOOKUP($F39,'level3+'!$B$10:$BF$468,((3*'level3+'!N$1)+3),FALSE)=0,"",VLOOKUP($F39,'level3+'!$B$10:$BF$468,((3*'level3+'!N$1)+3),FALSE))</f>
        <v>55.9</v>
      </c>
      <c r="V39" s="12">
        <f>IF(VLOOKUP($F39,'level3+'!$B$10:$BF$468,((3*'level3+'!O$1)+3),FALSE)=0,"",VLOOKUP($F39,'level3+'!$B$10:$BF$468,((3*'level3+'!O$1)+3),FALSE))</f>
        <v>60.4</v>
      </c>
      <c r="W39" s="12">
        <f>IF(VLOOKUP($F39,'level3+'!$B$10:$BF$468,((3*'level3+'!P$1)+3),FALSE)=0,"",VLOOKUP($F39,'level3+'!$B$10:$BF$468,((3*'level3+'!P$1)+3),FALSE))</f>
        <v>57.7</v>
      </c>
      <c r="X39" s="12">
        <f>IF(VLOOKUP($F39,'level3+'!$B$10:$BF$468,((3*'level3+'!Q$1)+3),FALSE)=0,"",VLOOKUP($F39,'level3+'!$B$10:$BF$468,((3*'level3+'!Q$1)+3),FALSE))</f>
        <v>62</v>
      </c>
      <c r="Y39" s="12">
        <f>IF(VLOOKUP($F39,'level3+'!$B$10:$BF$468,((3*'level3+'!R$1)+3),FALSE)=0,"",VLOOKUP($F39,'level3+'!$B$10:$BF$468,((3*'level3+'!R$1)+3),FALSE))</f>
        <v>62.6</v>
      </c>
      <c r="Z39" s="47">
        <f>IF(VLOOKUP($F39,'level3+'!$B$10:$BF$468,((3*'level3+'!S$1)+3),FALSE)=0,"",VLOOKUP($F39,'level3+'!$B$10:$BF$468,((3*'level3+'!S$1)+3),FALSE))</f>
        <v>60.3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Lichfield to Rural as a Region</v>
      </c>
      <c r="G42" s="69"/>
      <c r="H42" s="70"/>
      <c r="I42" s="19">
        <f>((I39-I40))</f>
        <v>1.4946122996788489</v>
      </c>
      <c r="J42" s="19">
        <f>((J39-J40))</f>
        <v>-6.4728239339534426</v>
      </c>
      <c r="K42" s="19">
        <f t="shared" ref="K42:Z42" si="9">((K39-K40))</f>
        <v>-2.8735522904062236</v>
      </c>
      <c r="L42" s="19">
        <f t="shared" si="9"/>
        <v>-2.6679232029969597</v>
      </c>
      <c r="M42" s="19">
        <f t="shared" si="9"/>
        <v>3.8363495284708122</v>
      </c>
      <c r="N42" s="19">
        <f t="shared" si="9"/>
        <v>-4.8895316804407685</v>
      </c>
      <c r="O42" s="19">
        <f t="shared" si="9"/>
        <v>-0.16205220252785324</v>
      </c>
      <c r="P42" s="19">
        <f t="shared" si="9"/>
        <v>-5.3020460512418168</v>
      </c>
      <c r="Q42" s="19">
        <f t="shared" si="9"/>
        <v>-2.1394656695715071</v>
      </c>
      <c r="R42" s="19">
        <f t="shared" si="9"/>
        <v>-1.4755444139055882</v>
      </c>
      <c r="S42" s="19">
        <f t="shared" si="9"/>
        <v>1.5299694928564946</v>
      </c>
      <c r="T42" s="19">
        <f t="shared" si="9"/>
        <v>-6.0319132921875962E-2</v>
      </c>
      <c r="U42" s="19">
        <f t="shared" si="9"/>
        <v>-4.1174701512744605E-2</v>
      </c>
      <c r="V42" s="19">
        <f t="shared" si="9"/>
        <v>3.7114133861814267</v>
      </c>
      <c r="W42" s="19">
        <f t="shared" si="9"/>
        <v>0.31083372301751666</v>
      </c>
      <c r="X42" s="19">
        <f t="shared" si="9"/>
        <v>3.853420342712468</v>
      </c>
      <c r="Y42" s="19">
        <f t="shared" si="9"/>
        <v>2.8291236997004248</v>
      </c>
      <c r="Z42" s="38">
        <f t="shared" si="9"/>
        <v>0.76012408858294833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Lichfield to England</v>
      </c>
      <c r="G43" s="53"/>
      <c r="H43" s="54"/>
      <c r="I43" s="19">
        <f>(I39-I41)</f>
        <v>2.5</v>
      </c>
      <c r="J43" s="19">
        <f>(J39-J41)</f>
        <v>-5.5</v>
      </c>
      <c r="K43" s="19">
        <f t="shared" ref="K43:Z43" si="10">(K39-K41)</f>
        <v>-1.8999999999999986</v>
      </c>
      <c r="L43" s="19">
        <f t="shared" si="10"/>
        <v>-1.5</v>
      </c>
      <c r="M43" s="19">
        <f t="shared" si="10"/>
        <v>4.1999999999999957</v>
      </c>
      <c r="N43" s="19">
        <f t="shared" si="10"/>
        <v>-4.1999999999999957</v>
      </c>
      <c r="O43" s="19">
        <f t="shared" si="10"/>
        <v>0.5</v>
      </c>
      <c r="P43" s="19">
        <f t="shared" si="10"/>
        <v>-5.2000000000000028</v>
      </c>
      <c r="Q43" s="19">
        <f t="shared" si="10"/>
        <v>-2.8000000000000043</v>
      </c>
      <c r="R43" s="19">
        <f t="shared" si="10"/>
        <v>-2</v>
      </c>
      <c r="S43" s="19">
        <f t="shared" si="10"/>
        <v>1.3000000000000043</v>
      </c>
      <c r="T43" s="19">
        <f t="shared" si="10"/>
        <v>-0.5</v>
      </c>
      <c r="U43" s="19">
        <f t="shared" si="10"/>
        <v>-0.80000000000000426</v>
      </c>
      <c r="V43" s="19">
        <f t="shared" si="10"/>
        <v>3.3999999999999986</v>
      </c>
      <c r="W43" s="19">
        <f t="shared" si="10"/>
        <v>0</v>
      </c>
      <c r="X43" s="19">
        <f t="shared" si="10"/>
        <v>3.5</v>
      </c>
      <c r="Y43" s="19">
        <f t="shared" si="10"/>
        <v>1.3999999999999986</v>
      </c>
      <c r="Z43" s="50">
        <f t="shared" si="10"/>
        <v>-1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Lichfield</v>
      </c>
      <c r="G48" s="10"/>
      <c r="H48" s="11"/>
      <c r="I48" s="12">
        <f>IF(VLOOKUP($F48,participation!$B$10:$L$468,participation!E$1,FALSE)=0,"",VLOOKUP($F48,participation!$B$10:$L$468,participation!E$1,FALSE))</f>
        <v>7017</v>
      </c>
      <c r="J48" s="13">
        <f>IF(VLOOKUP($F48,participation!$B$10:$L$468,participation!F$1,FALSE)=0,"",VLOOKUP($F48,participation!$B$10:$L$468,participation!F$1,FALSE))</f>
        <v>5855</v>
      </c>
      <c r="K48" s="13">
        <f>IF(VLOOKUP($F48,participation!$B$10:$L$468,participation!G$1,FALSE)=0,"",VLOOKUP($F48,participation!$B$10:$L$468,participation!G$1,FALSE))</f>
        <v>6154</v>
      </c>
      <c r="L48" s="13">
        <f>IF(VLOOKUP($F48,participation!$B$10:$L$468,participation!H$1,FALSE)=0,"",VLOOKUP($F48,participation!$B$10:$L$468,participation!H$1,FALSE))</f>
        <v>5772</v>
      </c>
      <c r="M48" s="13">
        <f>IF(VLOOKUP($F48,participation!$B$10:$L$468,participation!I$1,FALSE)=0,"",VLOOKUP($F48,participation!$B$10:$L$468,participation!I$1,FALSE))</f>
        <v>6157</v>
      </c>
      <c r="N48" s="35">
        <f>IF(VLOOKUP($F48,participation!$B$10:$L$468,participation!J$1,FALSE)=0,"",VLOOKUP($F48,participation!$B$10:$L$468,participation!J$1,FALSE))</f>
        <v>5934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Lichfield to Rural as a Region</v>
      </c>
      <c r="G51" s="66"/>
      <c r="H51" s="67"/>
      <c r="I51" s="19">
        <f>100*((I48-I49))/I49</f>
        <v>12.210932973348323</v>
      </c>
      <c r="J51" s="19">
        <f>100*((J48-J49))/J49</f>
        <v>-0.62846067609887546</v>
      </c>
      <c r="K51" s="19">
        <f t="shared" ref="K51:N51" si="12">100*((K48-K49))/K49</f>
        <v>8.6919408707948325</v>
      </c>
      <c r="L51" s="19">
        <f t="shared" si="12"/>
        <v>16.75227853008451</v>
      </c>
      <c r="M51" s="19">
        <f t="shared" si="12"/>
        <v>32.501858785410995</v>
      </c>
      <c r="N51" s="38">
        <f t="shared" si="12"/>
        <v>25.003968611278509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Lichfield to England</v>
      </c>
      <c r="G52" s="53"/>
      <c r="H52" s="54"/>
      <c r="I52" s="19">
        <f>100*(I48-I50)/I50</f>
        <v>3.3736004714201533</v>
      </c>
      <c r="J52" s="19">
        <f>100*(J48-J50)/J50</f>
        <v>-11.12629022465088</v>
      </c>
      <c r="K52" s="19">
        <f t="shared" ref="K52:N52" si="13">100*(K48-K50)/K50</f>
        <v>-1.1723141159466839</v>
      </c>
      <c r="L52" s="19">
        <f t="shared" si="13"/>
        <v>10.068649885583524</v>
      </c>
      <c r="M52" s="19">
        <f t="shared" si="13"/>
        <v>25.320578058212906</v>
      </c>
      <c r="N52" s="38">
        <f t="shared" si="13"/>
        <v>15.200931857891671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MTva3zQu8dZEKqjfbUjnwdbyJotgeGMnt8nQ5Ypw60tD3xfAl2k6vuEpz51D6pd9tueqn+vHjCbDE77Nlx7GSA==" saltValue="birEtc/P3KnMNEwX/hY2fQ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2023-01-31T11:09:47Z</dcterms:modified>
</cp:coreProperties>
</file>