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AC2DABEE-4F5A-4FD5-AD88-071FE5CF6125}" xr6:coauthVersionLast="47" xr6:coauthVersionMax="47" xr10:uidLastSave="{3A2983C6-244F-42A3-9849-B4051C28182A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<sst xmlns="http://schemas.openxmlformats.org/spreadsheetml/2006/main" count="9140" uniqueCount="1378">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</sst>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Melton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14.290289994333159</c:v>
                </c:pt>
                <c:pt idx="1">
                  <c:v>18.617412179707021</c:v>
                </c:pt>
                <c:pt idx="2">
                  <c:v>19.834071064025348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Melton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1757</c:v>
                </c:pt>
                <c:pt idx="1">
                  <c:v>1044</c:v>
                </c:pt>
                <c:pt idx="2">
                  <c:v>1192</c:v>
                </c:pt>
                <c:pt idx="3">
                  <c:v>898</c:v>
                </c:pt>
                <c:pt idx="4">
                  <c:v>749</c:v>
                </c:pt>
                <c:pt idx="5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Melton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49.5</c:v>
                </c:pt>
                <c:pt idx="1">
                  <c:v>50.2</c:v>
                </c:pt>
                <c:pt idx="2">
                  <c:v>44.3</c:v>
                </c:pt>
                <c:pt idx="3">
                  <c:v>45.2</c:v>
                </c:pt>
                <c:pt idx="4">
                  <c:v>46.5</c:v>
                </c:pt>
                <c:pt idx="5">
                  <c:v>52</c:v>
                </c:pt>
                <c:pt idx="6">
                  <c:v>53</c:v>
                </c:pt>
                <c:pt idx="7">
                  <c:v>53.2</c:v>
                </c:pt>
                <c:pt idx="8">
                  <c:v>53.2</c:v>
                </c:pt>
                <c:pt idx="9">
                  <c:v>51.7</c:v>
                </c:pt>
                <c:pt idx="10">
                  <c:v>50.9</c:v>
                </c:pt>
                <c:pt idx="11">
                  <c:v>54.2</c:v>
                </c:pt>
                <c:pt idx="12">
                  <c:v>56.4</c:v>
                </c:pt>
                <c:pt idx="13">
                  <c:v>50.6</c:v>
                </c:pt>
                <c:pt idx="14">
                  <c:v>58.9</c:v>
                </c:pt>
                <c:pt idx="15">
                  <c:v>54.6</c:v>
                </c:pt>
                <c:pt idx="16">
                  <c:v>65.599999999999994</c:v>
                </c:pt>
                <c:pt idx="17">
                  <c:v>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Melton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5920</c:v>
                </c:pt>
                <c:pt idx="1">
                  <c:v>6575</c:v>
                </c:pt>
                <c:pt idx="2">
                  <c:v>6411</c:v>
                </c:pt>
                <c:pt idx="3">
                  <c:v>5364</c:v>
                </c:pt>
                <c:pt idx="4">
                  <c:v>4629</c:v>
                </c:pt>
                <c:pt idx="5">
                  <c:v>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Melton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794</c:v>
                </c:pt>
                <c:pt idx="1">
                  <c:v>946</c:v>
                </c:pt>
                <c:pt idx="2">
                  <c:v>619</c:v>
                </c:pt>
                <c:pt idx="3">
                  <c:v>437</c:v>
                </c:pt>
                <c:pt idx="4">
                  <c:v>424</c:v>
                </c:pt>
                <c:pt idx="5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312420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106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Melton was consistently between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Melton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over the period generally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Melton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moved above and below the rural and England situations over the period but generally followed a similar path.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Melton began the period </a:t>
          </a:r>
          <a:r>
            <a:rPr lang="en-GB" sz="1200" baseline="0">
              <a:effectLst/>
              <a:latin typeface="Avenir Next LT Pro" panose="020B0504020202020204" pitchFamily="34" charset="0"/>
            </a:rPr>
            <a:t>below both the rural and England situations before moving ahead of both mid period, then dropping below once again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Melton was over the period generally below the rural situation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but moved above the England position before dropping below again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168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Melton</v>
      </c>
      <c r="G12" s="10"/>
      <c r="H12" s="11"/>
      <c r="I12" s="12">
        <f>IF(VLOOKUP($F12,'E&amp;T'!$B$10:$Q$468,'E&amp;T'!O$1,FALSE)=0,"",VLOOKUP($F12,'E&amp;T'!$B$10:$Q$468,'E&amp;T'!O$1,FALSE))</f>
        <v>14.290289994333159</v>
      </c>
      <c r="J12" s="13">
        <f>IF(VLOOKUP($F12,'E&amp;T'!$B$10:$Q$468,'E&amp;T'!P$1,FALSE)=0,"",VLOOKUP($F12,'E&amp;T'!$B$10:$Q$468,'E&amp;T'!P$1,FALSE))</f>
        <v>18.617412179707021</v>
      </c>
      <c r="K12" s="35">
        <f>IF(VLOOKUP($F12,'E&amp;T'!$B$10:$Q$468,'E&amp;T'!Q$1,FALSE)=0,"",VLOOKUP($F12,'E&amp;T'!$B$10:$Q$468,'E&amp;T'!Q$1,FALSE))</f>
        <v>19.834071064025348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Melton to Rural as a Region</v>
      </c>
      <c r="G15" s="66"/>
      <c r="H15" s="67"/>
      <c r="I15" s="19">
        <f>100*((I12-I13))/I13</f>
        <v>28.967064113978804</v>
      </c>
      <c r="J15" s="19">
        <f>100*((J12-J13))/J13</f>
        <v>8.0927715348828997</v>
      </c>
      <c r="K15" s="38">
        <f t="shared" ref="K15" si="0">100*((K12-K13))/K13</f>
        <v>23.48022908906211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Melton to England</v>
      </c>
      <c r="G16" s="53"/>
      <c r="H16" s="54"/>
      <c r="I16" s="19">
        <f>100*(I12-I14)/I14</f>
        <v>-7.4804415440168812</v>
      </c>
      <c r="J16" s="19">
        <f>100*(J12-J14)/J14</f>
        <v>-34.006064941460423</v>
      </c>
      <c r="K16" s="38">
        <f t="shared" ref="K16" si="1">100*(K12-K14)/K14</f>
        <v>-33.24222795397926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Melton</v>
      </c>
      <c r="G21" s="10"/>
      <c r="H21" s="11"/>
      <c r="I21" s="12">
        <f>IF(VLOOKUP($F21,appstarts!$B$10:$L$468,appstarts!E$1,FALSE)=0,"",VLOOKUP($F21,appstarts!$B$10:$L$468,appstarts!E$1,FALSE))</f>
        <v>1757</v>
      </c>
      <c r="J21" s="13">
        <f>IF(VLOOKUP($F21,appstarts!$B$10:$L$468,appstarts!F$1,FALSE)=0,"",VLOOKUP($F21,appstarts!$B$10:$L$468,appstarts!F$1,FALSE))</f>
        <v>1044</v>
      </c>
      <c r="K21" s="13">
        <f>IF(VLOOKUP($F21,appstarts!$B$10:$L$468,appstarts!G$1,FALSE)=0,"",VLOOKUP($F21,appstarts!$B$10:$L$468,appstarts!G$1,FALSE))</f>
        <v>1192</v>
      </c>
      <c r="L21" s="13">
        <f>IF(VLOOKUP($F21,appstarts!$B$10:$L$468,appstarts!H$1,FALSE)=0,"",VLOOKUP($F21,appstarts!$B$10:$L$468,appstarts!H$1,FALSE))</f>
        <v>898</v>
      </c>
      <c r="M21" s="13">
        <f>IF(VLOOKUP($F21,appstarts!$B$10:$L$468,appstarts!I$1,FALSE)=0,"",VLOOKUP($F21,appstarts!$B$10:$L$468,appstarts!I$1,FALSE))</f>
        <v>749</v>
      </c>
      <c r="N21" s="35">
        <f>IF(VLOOKUP($F21,appstarts!$B$10:$L$468,appstarts!J$1,FALSE)=0,"",VLOOKUP($F21,appstarts!$B$10:$L$468,appstarts!J$1,FALSE))</f>
        <v>890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Melton to Rural as a Region</v>
      </c>
      <c r="G24" s="66"/>
      <c r="H24" s="67"/>
      <c r="I24" s="19">
        <f>100*((I21-I22))/I22</f>
        <v>7.2133191061598234</v>
      </c>
      <c r="J24" s="19">
        <f>100*((J21-J22))/J22</f>
        <v>-17.631462078109735</v>
      </c>
      <c r="K24" s="19">
        <f t="shared" ref="K24:N24" si="3">100*((K21-K22))/K22</f>
        <v>-8.6288979305376223</v>
      </c>
      <c r="L24" s="19">
        <f t="shared" si="3"/>
        <v>-19.797257570052111</v>
      </c>
      <c r="M24" s="19">
        <f t="shared" si="3"/>
        <v>-30.048907380907423</v>
      </c>
      <c r="N24" s="38">
        <f t="shared" si="3"/>
        <v>-23.780466313341055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Melton to England</v>
      </c>
      <c r="G25" s="53"/>
      <c r="H25" s="54"/>
      <c r="I25" s="19">
        <f>100*(I21-I23)/I23</f>
        <v>23.732394366197184</v>
      </c>
      <c r="J25" s="19">
        <f>100*(J21-J23)/J23</f>
        <v>-2.8837209302325579</v>
      </c>
      <c r="K25" s="19">
        <f t="shared" ref="K25:N25" si="4">100*(K21-K23)/K23</f>
        <v>6.238859180035651</v>
      </c>
      <c r="L25" s="19">
        <f t="shared" si="4"/>
        <v>-2.1786492374727668</v>
      </c>
      <c r="M25" s="19">
        <f t="shared" si="4"/>
        <v>-17.87280701754386</v>
      </c>
      <c r="N25" s="38">
        <f t="shared" si="4"/>
        <v>-10.191725529767911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Melton</v>
      </c>
      <c r="G30" s="10"/>
      <c r="H30" s="11"/>
      <c r="I30" s="12">
        <f>IF(VLOOKUP($F30,appachieve!$B$10:$L$468,appachieve!E$1,FALSE)=0,"",VLOOKUP($F30,appachieve!$B$10:$L$468,appachieve!E$1,FALSE))</f>
        <v>794</v>
      </c>
      <c r="J30" s="13">
        <f>IF(VLOOKUP($F30,appachieve!$B$10:$L$468,appachieve!F$1,FALSE)=0,"",VLOOKUP($F30,appachieve!$B$10:$L$468,appachieve!F$1,FALSE))</f>
        <v>946</v>
      </c>
      <c r="K30" s="13">
        <f>IF(VLOOKUP($F30,appachieve!$B$10:$L$468,appachieve!G$1,FALSE)=0,"",VLOOKUP($F30,appachieve!$B$10:$L$468,appachieve!G$1,FALSE))</f>
        <v>619</v>
      </c>
      <c r="L30" s="13">
        <f>IF(VLOOKUP($F30,appachieve!$B$10:$L$468,appachieve!H$1,FALSE)=0,"",VLOOKUP($F30,appachieve!$B$10:$L$468,appachieve!H$1,FALSE))</f>
        <v>437</v>
      </c>
      <c r="M30" s="13">
        <f>IF(VLOOKUP($F30,appachieve!$B$10:$L$468,appachieve!I$1,FALSE)=0,"",VLOOKUP($F30,appachieve!$B$10:$L$468,appachieve!I$1,FALSE))</f>
        <v>424</v>
      </c>
      <c r="N30" s="35">
        <f>IF(VLOOKUP($F30,appachieve!$B$10:$L$468,appachieve!J$1,FALSE)=0,"",VLOOKUP($F30,appachieve!$B$10:$L$468,appachieve!J$1,FALSE))</f>
        <v>368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Melton to Rural as a Region</v>
      </c>
      <c r="G33" s="66"/>
      <c r="H33" s="67"/>
      <c r="I33" s="19">
        <f>100*((I30-I31))/I31</f>
        <v>-15.764344051992111</v>
      </c>
      <c r="J33" s="19">
        <f>100*((J30-J31))/J31</f>
        <v>1.5337984518061174</v>
      </c>
      <c r="K33" s="19">
        <f t="shared" ref="K33:N33" si="6">100*((K30-K31))/K31</f>
        <v>-5.7034740992806725</v>
      </c>
      <c r="L33" s="19">
        <f t="shared" si="6"/>
        <v>-18.40201755520242</v>
      </c>
      <c r="M33" s="19">
        <f t="shared" si="6"/>
        <v>-22.249405408025009</v>
      </c>
      <c r="N33" s="38">
        <f t="shared" si="6"/>
        <v>-23.799380086418257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Melton to England</v>
      </c>
      <c r="G34" s="53"/>
      <c r="H34" s="54"/>
      <c r="I34" s="19">
        <f>100*(I30-I32)/I32</f>
        <v>-0.37641154328732745</v>
      </c>
      <c r="J34" s="19">
        <f>100*(J30-J32)/J32</f>
        <v>19.746835443037973</v>
      </c>
      <c r="K34" s="19">
        <f t="shared" ref="K34:N34" si="7">100*(K30-K32)/K32</f>
        <v>17.234848484848484</v>
      </c>
      <c r="L34" s="19">
        <f t="shared" si="7"/>
        <v>4.5454545454545459</v>
      </c>
      <c r="M34" s="19">
        <f t="shared" si="7"/>
        <v>-4.5045045045045047</v>
      </c>
      <c r="N34" s="38">
        <f t="shared" si="7"/>
        <v>-5.3984575835475574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Melton</v>
      </c>
      <c r="G39" s="10"/>
      <c r="H39" s="11"/>
      <c r="I39" s="12">
        <f>IF(VLOOKUP($F39,'level3+'!$B$10:$BF$468,((3*'level3+'!B$1)+3),FALSE)=0,"",VLOOKUP($F39,'level3+'!$B$10:$BF$468,((3*'level3+'!B$1)+3),FALSE))</f>
        <v>49.5</v>
      </c>
      <c r="J39" s="12">
        <f>IF(VLOOKUP($F39,'level3+'!$B$10:$BF$468,((3*'level3+'!C$1)+3),FALSE)=0,"",VLOOKUP($F39,'level3+'!$B$10:$BF$468,((3*'level3+'!C$1)+3),FALSE))</f>
        <v>50.2</v>
      </c>
      <c r="K39" s="12">
        <f>IF(VLOOKUP($F39,'level3+'!$B$10:$BF$468,((3*'level3+'!D$1)+3),FALSE)=0,"",VLOOKUP($F39,'level3+'!$B$10:$BF$468,((3*'level3+'!D$1)+3),FALSE))</f>
        <v>44.3</v>
      </c>
      <c r="L39" s="12">
        <f>IF(VLOOKUP($F39,'level3+'!$B$10:$BF$468,((3*'level3+'!E$1)+3),FALSE)=0,"",VLOOKUP($F39,'level3+'!$B$10:$BF$468,((3*'level3+'!E$1)+3),FALSE))</f>
        <v>45.2</v>
      </c>
      <c r="M39" s="12">
        <f>IF(VLOOKUP($F39,'level3+'!$B$10:$BF$468,((3*'level3+'!F$1)+3),FALSE)=0,"",VLOOKUP($F39,'level3+'!$B$10:$BF$468,((3*'level3+'!F$1)+3),FALSE))</f>
        <v>46.5</v>
      </c>
      <c r="N39" s="12">
        <f>IF(VLOOKUP($F39,'level3+'!$B$10:$BF$468,((3*'level3+'!G$1)+3),FALSE)=0,"",VLOOKUP($F39,'level3+'!$B$10:$BF$468,((3*'level3+'!G$1)+3),FALSE))</f>
        <v>52</v>
      </c>
      <c r="O39" s="12">
        <f>IF(VLOOKUP($F39,'level3+'!$B$10:$BF$468,((3*'level3+'!H$1)+3),FALSE)=0,"",VLOOKUP($F39,'level3+'!$B$10:$BF$468,((3*'level3+'!H$1)+3),FALSE))</f>
        <v>53</v>
      </c>
      <c r="P39" s="12">
        <f>IF(VLOOKUP($F39,'level3+'!$B$10:$BF$468,((3*'level3+'!I$1)+3),FALSE)=0,"",VLOOKUP($F39,'level3+'!$B$10:$BF$468,((3*'level3+'!I$1)+3),FALSE))</f>
        <v>53.2</v>
      </c>
      <c r="Q39" s="12">
        <f>IF(VLOOKUP($F39,'level3+'!$B$10:$BF$468,((3*'level3+'!J$1)+3),FALSE)=0,"",VLOOKUP($F39,'level3+'!$B$10:$BF$468,((3*'level3+'!J$1)+3),FALSE))</f>
        <v>53.2</v>
      </c>
      <c r="R39" s="12">
        <f>IF(VLOOKUP($F39,'level3+'!$B$10:$BF$468,((3*'level3+'!K$1)+3),FALSE)=0,"",VLOOKUP($F39,'level3+'!$B$10:$BF$468,((3*'level3+'!K$1)+3),FALSE))</f>
        <v>51.7</v>
      </c>
      <c r="S39" s="12">
        <f>IF(VLOOKUP($F39,'level3+'!$B$10:$BF$468,((3*'level3+'!L$1)+3),FALSE)=0,"",VLOOKUP($F39,'level3+'!$B$10:$BF$468,((3*'level3+'!L$1)+3),FALSE))</f>
        <v>50.9</v>
      </c>
      <c r="T39" s="12">
        <f>IF(VLOOKUP($F39,'level3+'!$B$10:$BF$468,((3*'level3+'!M$1)+3),FALSE)=0,"",VLOOKUP($F39,'level3+'!$B$10:$BF$468,((3*'level3+'!M$1)+3),FALSE))</f>
        <v>54.2</v>
      </c>
      <c r="U39" s="12">
        <f>IF(VLOOKUP($F39,'level3+'!$B$10:$BF$468,((3*'level3+'!N$1)+3),FALSE)=0,"",VLOOKUP($F39,'level3+'!$B$10:$BF$468,((3*'level3+'!N$1)+3),FALSE))</f>
        <v>56.4</v>
      </c>
      <c r="V39" s="12">
        <f>IF(VLOOKUP($F39,'level3+'!$B$10:$BF$468,((3*'level3+'!O$1)+3),FALSE)=0,"",VLOOKUP($F39,'level3+'!$B$10:$BF$468,((3*'level3+'!O$1)+3),FALSE))</f>
        <v>50.6</v>
      </c>
      <c r="W39" s="12">
        <f>IF(VLOOKUP($F39,'level3+'!$B$10:$BF$468,((3*'level3+'!P$1)+3),FALSE)=0,"",VLOOKUP($F39,'level3+'!$B$10:$BF$468,((3*'level3+'!P$1)+3),FALSE))</f>
        <v>58.9</v>
      </c>
      <c r="X39" s="12">
        <f>IF(VLOOKUP($F39,'level3+'!$B$10:$BF$468,((3*'level3+'!Q$1)+3),FALSE)=0,"",VLOOKUP($F39,'level3+'!$B$10:$BF$468,((3*'level3+'!Q$1)+3),FALSE))</f>
        <v>54.6</v>
      </c>
      <c r="Y39" s="12">
        <f>IF(VLOOKUP($F39,'level3+'!$B$10:$BF$468,((3*'level3+'!R$1)+3),FALSE)=0,"",VLOOKUP($F39,'level3+'!$B$10:$BF$468,((3*'level3+'!R$1)+3),FALSE))</f>
        <v>65.599999999999994</v>
      </c>
      <c r="Z39" s="47">
        <f>IF(VLOOKUP($F39,'level3+'!$B$10:$BF$468,((3*'level3+'!S$1)+3),FALSE)=0,"",VLOOKUP($F39,'level3+'!$B$10:$BF$468,((3*'level3+'!S$1)+3),FALSE))</f>
        <v>56.5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Melton to Rural as a Region</v>
      </c>
      <c r="G42" s="69"/>
      <c r="H42" s="70"/>
      <c r="I42" s="19">
        <f>((I39-I40))</f>
        <v>5.0946122996788503</v>
      </c>
      <c r="J42" s="19">
        <f>((J39-J40))</f>
        <v>5.2271760660465603</v>
      </c>
      <c r="K42" s="19">
        <f t="shared" ref="K42:Z42" si="9">((K39-K40))</f>
        <v>-1.473552290406225</v>
      </c>
      <c r="L42" s="19">
        <f t="shared" si="9"/>
        <v>-1.767923202996954</v>
      </c>
      <c r="M42" s="19">
        <f t="shared" si="9"/>
        <v>0.53634952847081507</v>
      </c>
      <c r="N42" s="19">
        <f t="shared" si="9"/>
        <v>4.4104683195592287</v>
      </c>
      <c r="O42" s="19">
        <f t="shared" si="9"/>
        <v>3.6379477974721439</v>
      </c>
      <c r="P42" s="19">
        <f t="shared" si="9"/>
        <v>2.5979539487581889</v>
      </c>
      <c r="Q42" s="19">
        <f t="shared" si="9"/>
        <v>0.76053433042849861</v>
      </c>
      <c r="R42" s="19">
        <f t="shared" si="9"/>
        <v>-1.5755444139055825</v>
      </c>
      <c r="S42" s="19">
        <f t="shared" si="9"/>
        <v>-3.6700305071435082</v>
      </c>
      <c r="T42" s="19">
        <f t="shared" si="9"/>
        <v>-0.96031913292187454</v>
      </c>
      <c r="U42" s="19">
        <f t="shared" si="9"/>
        <v>0.4588252984872554</v>
      </c>
      <c r="V42" s="19">
        <f t="shared" si="9"/>
        <v>-6.0885866138185705</v>
      </c>
      <c r="W42" s="19">
        <f t="shared" si="9"/>
        <v>1.5108337230175124</v>
      </c>
      <c r="X42" s="19">
        <f t="shared" si="9"/>
        <v>-3.5465796572875306</v>
      </c>
      <c r="Y42" s="19">
        <f t="shared" si="9"/>
        <v>5.8291236997004177</v>
      </c>
      <c r="Z42" s="38">
        <f t="shared" si="9"/>
        <v>-3.0398759114170488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Melton to England</v>
      </c>
      <c r="G43" s="53"/>
      <c r="H43" s="54"/>
      <c r="I43" s="19">
        <f>(I39-I41)</f>
        <v>6.1000000000000014</v>
      </c>
      <c r="J43" s="19">
        <f>(J39-J41)</f>
        <v>6.2000000000000028</v>
      </c>
      <c r="K43" s="19">
        <f t="shared" ref="K43:Z43" si="10">(K39-K41)</f>
        <v>-0.5</v>
      </c>
      <c r="L43" s="19">
        <f t="shared" si="10"/>
        <v>-0.59999999999999432</v>
      </c>
      <c r="M43" s="19">
        <f t="shared" si="10"/>
        <v>0.89999999999999858</v>
      </c>
      <c r="N43" s="19">
        <f t="shared" si="10"/>
        <v>5.1000000000000014</v>
      </c>
      <c r="O43" s="19">
        <f t="shared" si="10"/>
        <v>4.2999999999999972</v>
      </c>
      <c r="P43" s="19">
        <f t="shared" si="10"/>
        <v>2.7000000000000028</v>
      </c>
      <c r="Q43" s="19">
        <f t="shared" si="10"/>
        <v>0.10000000000000142</v>
      </c>
      <c r="R43" s="19">
        <f t="shared" si="10"/>
        <v>-2.0999999999999943</v>
      </c>
      <c r="S43" s="19">
        <f t="shared" si="10"/>
        <v>-3.8999999999999986</v>
      </c>
      <c r="T43" s="19">
        <f t="shared" si="10"/>
        <v>-1.3999999999999986</v>
      </c>
      <c r="U43" s="19">
        <f t="shared" si="10"/>
        <v>-0.30000000000000426</v>
      </c>
      <c r="V43" s="19">
        <f t="shared" si="10"/>
        <v>-6.3999999999999986</v>
      </c>
      <c r="W43" s="19">
        <f t="shared" si="10"/>
        <v>1.1999999999999957</v>
      </c>
      <c r="X43" s="19">
        <f t="shared" si="10"/>
        <v>-3.8999999999999986</v>
      </c>
      <c r="Y43" s="19">
        <f t="shared" si="10"/>
        <v>4.3999999999999915</v>
      </c>
      <c r="Z43" s="50">
        <f t="shared" si="10"/>
        <v>-4.7999999999999972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Melton</v>
      </c>
      <c r="G48" s="10"/>
      <c r="H48" s="11"/>
      <c r="I48" s="12">
        <f>IF(VLOOKUP($F48,participation!$B$10:$L$468,participation!E$1,FALSE)=0,"",VLOOKUP($F48,participation!$B$10:$L$468,participation!E$1,FALSE))</f>
        <v>5920</v>
      </c>
      <c r="J48" s="13">
        <f>IF(VLOOKUP($F48,participation!$B$10:$L$468,participation!F$1,FALSE)=0,"",VLOOKUP($F48,participation!$B$10:$L$468,participation!F$1,FALSE))</f>
        <v>6575</v>
      </c>
      <c r="K48" s="13">
        <f>IF(VLOOKUP($F48,participation!$B$10:$L$468,participation!G$1,FALSE)=0,"",VLOOKUP($F48,participation!$B$10:$L$468,participation!G$1,FALSE))</f>
        <v>6411</v>
      </c>
      <c r="L48" s="13">
        <f>IF(VLOOKUP($F48,participation!$B$10:$L$468,participation!H$1,FALSE)=0,"",VLOOKUP($F48,participation!$B$10:$L$468,participation!H$1,FALSE))</f>
        <v>5364</v>
      </c>
      <c r="M48" s="13">
        <f>IF(VLOOKUP($F48,participation!$B$10:$L$468,participation!I$1,FALSE)=0,"",VLOOKUP($F48,participation!$B$10:$L$468,participation!I$1,FALSE))</f>
        <v>4629</v>
      </c>
      <c r="N48" s="35">
        <f>IF(VLOOKUP($F48,participation!$B$10:$L$468,participation!J$1,FALSE)=0,"",VLOOKUP($F48,participation!$B$10:$L$468,participation!J$1,FALSE))</f>
        <v>4636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Melton to Rural as a Region</v>
      </c>
      <c r="G51" s="66"/>
      <c r="H51" s="67"/>
      <c r="I51" s="19">
        <f>100*((I48-I49))/I49</f>
        <v>-5.3315201364939329</v>
      </c>
      <c r="J51" s="19">
        <f>100*((J48-J49))/J49</f>
        <v>11.591438267233116</v>
      </c>
      <c r="K51" s="19">
        <f t="shared" ref="K51:N51" si="12">100*((K48-K49))/K49</f>
        <v>13.231074573068845</v>
      </c>
      <c r="L51" s="19">
        <f t="shared" si="12"/>
        <v>8.4995187171471454</v>
      </c>
      <c r="M51" s="19">
        <f t="shared" si="12"/>
        <v>-0.3815000296138531</v>
      </c>
      <c r="N51" s="38">
        <f t="shared" si="12"/>
        <v>-2.3393329150847366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Melton to England</v>
      </c>
      <c r="G52" s="53"/>
      <c r="H52" s="54"/>
      <c r="I52" s="19">
        <f>100*(I48-I50)/I50</f>
        <v>-12.787271655863288</v>
      </c>
      <c r="J52" s="19">
        <f>100*(J48-J50)/J50</f>
        <v>-0.1973284760170006</v>
      </c>
      <c r="K52" s="19">
        <f t="shared" ref="K52:N52" si="13">100*(K48-K50)/K50</f>
        <v>2.954873936084792</v>
      </c>
      <c r="L52" s="19">
        <f t="shared" si="13"/>
        <v>2.2883295194508011</v>
      </c>
      <c r="M52" s="19">
        <f t="shared" si="13"/>
        <v>-5.7805821290453894</v>
      </c>
      <c r="N52" s="38">
        <f t="shared" si="13"/>
        <v>-9.9980586293923501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WF2VZoVUq+ums3BjW6L4BTyday3ys3gEWuOk4Xo/1d4ix7ohTvtPnyTjjD2VuxTyPBVGgtulBZHiC9dW7JYJDg==" saltValue="qrxNtGartvTfZ3HcCRWhyA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2023-01-31T12:23:24Z</dcterms:modified>
</cp:coreProperties>
</file>