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E639A5A8-5447-45E7-BFA9-CFDCE13511B3}" xr6:coauthVersionLast="47" xr6:coauthVersionMax="47" xr10:uidLastSave="{737258BF-0423-46E9-BE90-E3E73D0A9ABA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<sst xmlns="http://schemas.openxmlformats.org/spreadsheetml/2006/main" count="9140" uniqueCount="1378">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</sst>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Mid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9.1640520642415577</c:v>
                </c:pt>
                <c:pt idx="1">
                  <c:v>13.344172277865546</c:v>
                </c:pt>
                <c:pt idx="2">
                  <c:v>12.226059846562949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Mid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1644</c:v>
                </c:pt>
                <c:pt idx="1">
                  <c:v>1298</c:v>
                </c:pt>
                <c:pt idx="2">
                  <c:v>1290</c:v>
                </c:pt>
                <c:pt idx="3">
                  <c:v>1153</c:v>
                </c:pt>
                <c:pt idx="4">
                  <c:v>1078</c:v>
                </c:pt>
                <c:pt idx="5">
                  <c:v>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Mid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51.7</c:v>
                </c:pt>
                <c:pt idx="1">
                  <c:v>45.6</c:v>
                </c:pt>
                <c:pt idx="2">
                  <c:v>37.299999999999997</c:v>
                </c:pt>
                <c:pt idx="3">
                  <c:v>46</c:v>
                </c:pt>
                <c:pt idx="4">
                  <c:v>45</c:v>
                </c:pt>
                <c:pt idx="5">
                  <c:v>47.7</c:v>
                </c:pt>
                <c:pt idx="6">
                  <c:v>52.9</c:v>
                </c:pt>
                <c:pt idx="7">
                  <c:v>52.7</c:v>
                </c:pt>
                <c:pt idx="8">
                  <c:v>51.9</c:v>
                </c:pt>
                <c:pt idx="9">
                  <c:v>54.9</c:v>
                </c:pt>
                <c:pt idx="10">
                  <c:v>61.3</c:v>
                </c:pt>
                <c:pt idx="11">
                  <c:v>72.2</c:v>
                </c:pt>
                <c:pt idx="12">
                  <c:v>57.7</c:v>
                </c:pt>
                <c:pt idx="13">
                  <c:v>53.8</c:v>
                </c:pt>
                <c:pt idx="14">
                  <c:v>66</c:v>
                </c:pt>
                <c:pt idx="15">
                  <c:v>60.4</c:v>
                </c:pt>
                <c:pt idx="16">
                  <c:v>53.6</c:v>
                </c:pt>
                <c:pt idx="17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Mid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5409</c:v>
                </c:pt>
                <c:pt idx="1">
                  <c:v>4895</c:v>
                </c:pt>
                <c:pt idx="2">
                  <c:v>4878</c:v>
                </c:pt>
                <c:pt idx="3">
                  <c:v>4280</c:v>
                </c:pt>
                <c:pt idx="4">
                  <c:v>4162</c:v>
                </c:pt>
                <c:pt idx="5">
                  <c:v>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Mid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949</c:v>
                </c:pt>
                <c:pt idx="1">
                  <c:v>1039</c:v>
                </c:pt>
                <c:pt idx="2">
                  <c:v>715</c:v>
                </c:pt>
                <c:pt idx="3">
                  <c:v>575</c:v>
                </c:pt>
                <c:pt idx="4">
                  <c:v>591</c:v>
                </c:pt>
                <c:pt idx="5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312420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9583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Mid Devon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Mid Devon was generally in line with the rural situation and above the England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Mid Devon moved above and below the rural and England situations over the period but generally followed a similar path, with an exception in 2015 where Mid Devon's level was markedly greater than that of 'Rural as a Region' and England.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Mid Devon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Mid Devon was consistently above both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171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Mid Devon</v>
      </c>
      <c r="G12" s="10"/>
      <c r="H12" s="11"/>
      <c r="I12" s="12">
        <f>IF(VLOOKUP($F12,'E&amp;T'!$B$10:$Q$468,'E&amp;T'!O$1,FALSE)=0,"",VLOOKUP($F12,'E&amp;T'!$B$10:$Q$468,'E&amp;T'!O$1,FALSE))</f>
        <v>9.1640520642415577</v>
      </c>
      <c r="J12" s="13">
        <f>IF(VLOOKUP($F12,'E&amp;T'!$B$10:$Q$468,'E&amp;T'!P$1,FALSE)=0,"",VLOOKUP($F12,'E&amp;T'!$B$10:$Q$468,'E&amp;T'!P$1,FALSE))</f>
        <v>13.344172277865546</v>
      </c>
      <c r="K12" s="35">
        <f>IF(VLOOKUP($F12,'E&amp;T'!$B$10:$Q$468,'E&amp;T'!Q$1,FALSE)=0,"",VLOOKUP($F12,'E&amp;T'!$B$10:$Q$468,'E&amp;T'!Q$1,FALSE))</f>
        <v>12.226059846562949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Mid Devon to Rural as a Region</v>
      </c>
      <c r="G15" s="66"/>
      <c r="H15" s="67"/>
      <c r="I15" s="19">
        <f>100*((I12-I13))/I13</f>
        <v>-17.296227677566385</v>
      </c>
      <c r="J15" s="19">
        <f>100*((J12-J13))/J13</f>
        <v>-22.523680980449917</v>
      </c>
      <c r="K15" s="38">
        <f t="shared" ref="K15" si="0">100*((K12-K13))/K13</f>
        <v>-23.884679759547772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Mid Devon to England</v>
      </c>
      <c r="G16" s="53"/>
      <c r="H16" s="54"/>
      <c r="I16" s="19">
        <f>100*(I12-I14)/I14</f>
        <v>-40.669220079684344</v>
      </c>
      <c r="J16" s="19">
        <f>100*(J12-J14)/J14</f>
        <v>-52.69834334573553</v>
      </c>
      <c r="K16" s="38">
        <f t="shared" ref="K16" si="1">100*(K12-K14)/K14</f>
        <v>-58.84937017603832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Mid Devon</v>
      </c>
      <c r="G21" s="10"/>
      <c r="H21" s="11"/>
      <c r="I21" s="12">
        <f>IF(VLOOKUP($F21,appstarts!$B$10:$L$468,appstarts!E$1,FALSE)=0,"",VLOOKUP($F21,appstarts!$B$10:$L$468,appstarts!E$1,FALSE))</f>
        <v>1644</v>
      </c>
      <c r="J21" s="13">
        <f>IF(VLOOKUP($F21,appstarts!$B$10:$L$468,appstarts!F$1,FALSE)=0,"",VLOOKUP($F21,appstarts!$B$10:$L$468,appstarts!F$1,FALSE))</f>
        <v>1298</v>
      </c>
      <c r="K21" s="13">
        <f>IF(VLOOKUP($F21,appstarts!$B$10:$L$468,appstarts!G$1,FALSE)=0,"",VLOOKUP($F21,appstarts!$B$10:$L$468,appstarts!G$1,FALSE))</f>
        <v>1290</v>
      </c>
      <c r="L21" s="13">
        <f>IF(VLOOKUP($F21,appstarts!$B$10:$L$468,appstarts!H$1,FALSE)=0,"",VLOOKUP($F21,appstarts!$B$10:$L$468,appstarts!H$1,FALSE))</f>
        <v>1153</v>
      </c>
      <c r="M21" s="13">
        <f>IF(VLOOKUP($F21,appstarts!$B$10:$L$468,appstarts!I$1,FALSE)=0,"",VLOOKUP($F21,appstarts!$B$10:$L$468,appstarts!I$1,FALSE))</f>
        <v>1078</v>
      </c>
      <c r="N21" s="35">
        <f>IF(VLOOKUP($F21,appstarts!$B$10:$L$468,appstarts!J$1,FALSE)=0,"",VLOOKUP($F21,appstarts!$B$10:$L$468,appstarts!J$1,FALSE))</f>
        <v>1159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Mid Devon to Rural as a Region</v>
      </c>
      <c r="G24" s="66"/>
      <c r="H24" s="67"/>
      <c r="I24" s="19">
        <f>100*((I21-I22))/I22</f>
        <v>0.31798327292359119</v>
      </c>
      <c r="J24" s="19">
        <f>100*((J21-J22))/J22</f>
        <v>2.4083929335378964</v>
      </c>
      <c r="K24" s="19">
        <f t="shared" ref="K24:N24" si="3">100*((K21-K22))/K22</f>
        <v>-1.1168442369073268</v>
      </c>
      <c r="L24" s="19">
        <f t="shared" si="3"/>
        <v>2.9774632758685033</v>
      </c>
      <c r="M24" s="19">
        <f t="shared" si="3"/>
        <v>0.67727348916127905</v>
      </c>
      <c r="N24" s="38">
        <f t="shared" si="3"/>
        <v>-0.74332635636211841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Mid Devon to England</v>
      </c>
      <c r="G25" s="53"/>
      <c r="H25" s="54"/>
      <c r="I25" s="19">
        <f>100*(I21-I23)/I23</f>
        <v>15.774647887323944</v>
      </c>
      <c r="J25" s="19">
        <f>100*(J21-J23)/J23</f>
        <v>20.744186046511629</v>
      </c>
      <c r="K25" s="19">
        <f t="shared" ref="K25:N25" si="4">100*(K21-K23)/K23</f>
        <v>14.973262032085561</v>
      </c>
      <c r="L25" s="19">
        <f t="shared" si="4"/>
        <v>25.59912854030501</v>
      </c>
      <c r="M25" s="19">
        <f t="shared" si="4"/>
        <v>18.201754385964911</v>
      </c>
      <c r="N25" s="38">
        <f t="shared" si="4"/>
        <v>16.952573158425832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Mid Devon</v>
      </c>
      <c r="G30" s="10"/>
      <c r="H30" s="11"/>
      <c r="I30" s="12">
        <f>IF(VLOOKUP($F30,appachieve!$B$10:$L$468,appachieve!E$1,FALSE)=0,"",VLOOKUP($F30,appachieve!$B$10:$L$468,appachieve!E$1,FALSE))</f>
        <v>949</v>
      </c>
      <c r="J30" s="13">
        <f>IF(VLOOKUP($F30,appachieve!$B$10:$L$468,appachieve!F$1,FALSE)=0,"",VLOOKUP($F30,appachieve!$B$10:$L$468,appachieve!F$1,FALSE))</f>
        <v>1039</v>
      </c>
      <c r="K30" s="13">
        <f>IF(VLOOKUP($F30,appachieve!$B$10:$L$468,appachieve!G$1,FALSE)=0,"",VLOOKUP($F30,appachieve!$B$10:$L$468,appachieve!G$1,FALSE))</f>
        <v>715</v>
      </c>
      <c r="L30" s="13">
        <f>IF(VLOOKUP($F30,appachieve!$B$10:$L$468,appachieve!H$1,FALSE)=0,"",VLOOKUP($F30,appachieve!$B$10:$L$468,appachieve!H$1,FALSE))</f>
        <v>575</v>
      </c>
      <c r="M30" s="13">
        <f>IF(VLOOKUP($F30,appachieve!$B$10:$L$468,appachieve!I$1,FALSE)=0,"",VLOOKUP($F30,appachieve!$B$10:$L$468,appachieve!I$1,FALSE))</f>
        <v>591</v>
      </c>
      <c r="N30" s="35">
        <f>IF(VLOOKUP($F30,appachieve!$B$10:$L$468,appachieve!J$1,FALSE)=0,"",VLOOKUP($F30,appachieve!$B$10:$L$468,appachieve!J$1,FALSE))</f>
        <v>537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Mid Devon to Rural as a Region</v>
      </c>
      <c r="G33" s="66"/>
      <c r="H33" s="67"/>
      <c r="I33" s="19">
        <f>100*((I30-I31))/I31</f>
        <v>0.67964419982303115</v>
      </c>
      <c r="J33" s="19">
        <f>100*((J30-J31))/J31</f>
        <v>11.515450942311368</v>
      </c>
      <c r="K33" s="19">
        <f t="shared" ref="K33:N33" si="6">100*((K30-K31))/K31</f>
        <v>8.9208659434803224</v>
      </c>
      <c r="L33" s="19">
        <f t="shared" si="6"/>
        <v>7.3657663747336573</v>
      </c>
      <c r="M33" s="19">
        <f t="shared" si="6"/>
        <v>8.3740599147575949</v>
      </c>
      <c r="N33" s="38">
        <f t="shared" si="6"/>
        <v>11.194926341286399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Mid Devon to England</v>
      </c>
      <c r="G34" s="53"/>
      <c r="H34" s="54"/>
      <c r="I34" s="19">
        <f>100*(I30-I32)/I32</f>
        <v>19.071518193224591</v>
      </c>
      <c r="J34" s="19">
        <f>100*(J30-J32)/J32</f>
        <v>31.518987341772153</v>
      </c>
      <c r="K34" s="19">
        <f t="shared" ref="K34:N34" si="7">100*(K30-K32)/K32</f>
        <v>35.416666666666664</v>
      </c>
      <c r="L34" s="19">
        <f t="shared" si="7"/>
        <v>37.559808612440193</v>
      </c>
      <c r="M34" s="19">
        <f t="shared" si="7"/>
        <v>33.108108108108105</v>
      </c>
      <c r="N34" s="38">
        <f t="shared" si="7"/>
        <v>38.046272493573262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Mid Devon</v>
      </c>
      <c r="G39" s="10"/>
      <c r="H39" s="11"/>
      <c r="I39" s="12">
        <f>IF(VLOOKUP($F39,'level3+'!$B$10:$BF$468,((3*'level3+'!B$1)+3),FALSE)=0,"",VLOOKUP($F39,'level3+'!$B$10:$BF$468,((3*'level3+'!B$1)+3),FALSE))</f>
        <v>51.7</v>
      </c>
      <c r="J39" s="12">
        <f>IF(VLOOKUP($F39,'level3+'!$B$10:$BF$468,((3*'level3+'!C$1)+3),FALSE)=0,"",VLOOKUP($F39,'level3+'!$B$10:$BF$468,((3*'level3+'!C$1)+3),FALSE))</f>
        <v>45.6</v>
      </c>
      <c r="K39" s="12">
        <f>IF(VLOOKUP($F39,'level3+'!$B$10:$BF$468,((3*'level3+'!D$1)+3),FALSE)=0,"",VLOOKUP($F39,'level3+'!$B$10:$BF$468,((3*'level3+'!D$1)+3),FALSE))</f>
        <v>37.299999999999997</v>
      </c>
      <c r="L39" s="12">
        <f>IF(VLOOKUP($F39,'level3+'!$B$10:$BF$468,((3*'level3+'!E$1)+3),FALSE)=0,"",VLOOKUP($F39,'level3+'!$B$10:$BF$468,((3*'level3+'!E$1)+3),FALSE))</f>
        <v>46</v>
      </c>
      <c r="M39" s="12">
        <f>IF(VLOOKUP($F39,'level3+'!$B$10:$BF$468,((3*'level3+'!F$1)+3),FALSE)=0,"",VLOOKUP($F39,'level3+'!$B$10:$BF$468,((3*'level3+'!F$1)+3),FALSE))</f>
        <v>45</v>
      </c>
      <c r="N39" s="12">
        <f>IF(VLOOKUP($F39,'level3+'!$B$10:$BF$468,((3*'level3+'!G$1)+3),FALSE)=0,"",VLOOKUP($F39,'level3+'!$B$10:$BF$468,((3*'level3+'!G$1)+3),FALSE))</f>
        <v>47.7</v>
      </c>
      <c r="O39" s="12">
        <f>IF(VLOOKUP($F39,'level3+'!$B$10:$BF$468,((3*'level3+'!H$1)+3),FALSE)=0,"",VLOOKUP($F39,'level3+'!$B$10:$BF$468,((3*'level3+'!H$1)+3),FALSE))</f>
        <v>52.9</v>
      </c>
      <c r="P39" s="12">
        <f>IF(VLOOKUP($F39,'level3+'!$B$10:$BF$468,((3*'level3+'!I$1)+3),FALSE)=0,"",VLOOKUP($F39,'level3+'!$B$10:$BF$468,((3*'level3+'!I$1)+3),FALSE))</f>
        <v>52.7</v>
      </c>
      <c r="Q39" s="12">
        <f>IF(VLOOKUP($F39,'level3+'!$B$10:$BF$468,((3*'level3+'!J$1)+3),FALSE)=0,"",VLOOKUP($F39,'level3+'!$B$10:$BF$468,((3*'level3+'!J$1)+3),FALSE))</f>
        <v>51.9</v>
      </c>
      <c r="R39" s="12">
        <f>IF(VLOOKUP($F39,'level3+'!$B$10:$BF$468,((3*'level3+'!K$1)+3),FALSE)=0,"",VLOOKUP($F39,'level3+'!$B$10:$BF$468,((3*'level3+'!K$1)+3),FALSE))</f>
        <v>54.9</v>
      </c>
      <c r="S39" s="12">
        <f>IF(VLOOKUP($F39,'level3+'!$B$10:$BF$468,((3*'level3+'!L$1)+3),FALSE)=0,"",VLOOKUP($F39,'level3+'!$B$10:$BF$468,((3*'level3+'!L$1)+3),FALSE))</f>
        <v>61.3</v>
      </c>
      <c r="T39" s="12">
        <f>IF(VLOOKUP($F39,'level3+'!$B$10:$BF$468,((3*'level3+'!M$1)+3),FALSE)=0,"",VLOOKUP($F39,'level3+'!$B$10:$BF$468,((3*'level3+'!M$1)+3),FALSE))</f>
        <v>72.2</v>
      </c>
      <c r="U39" s="12">
        <f>IF(VLOOKUP($F39,'level3+'!$B$10:$BF$468,((3*'level3+'!N$1)+3),FALSE)=0,"",VLOOKUP($F39,'level3+'!$B$10:$BF$468,((3*'level3+'!N$1)+3),FALSE))</f>
        <v>57.7</v>
      </c>
      <c r="V39" s="12">
        <f>IF(VLOOKUP($F39,'level3+'!$B$10:$BF$468,((3*'level3+'!O$1)+3),FALSE)=0,"",VLOOKUP($F39,'level3+'!$B$10:$BF$468,((3*'level3+'!O$1)+3),FALSE))</f>
        <v>53.8</v>
      </c>
      <c r="W39" s="12">
        <f>IF(VLOOKUP($F39,'level3+'!$B$10:$BF$468,((3*'level3+'!P$1)+3),FALSE)=0,"",VLOOKUP($F39,'level3+'!$B$10:$BF$468,((3*'level3+'!P$1)+3),FALSE))</f>
        <v>66</v>
      </c>
      <c r="X39" s="12">
        <f>IF(VLOOKUP($F39,'level3+'!$B$10:$BF$468,((3*'level3+'!Q$1)+3),FALSE)=0,"",VLOOKUP($F39,'level3+'!$B$10:$BF$468,((3*'level3+'!Q$1)+3),FALSE))</f>
        <v>60.4</v>
      </c>
      <c r="Y39" s="12">
        <f>IF(VLOOKUP($F39,'level3+'!$B$10:$BF$468,((3*'level3+'!R$1)+3),FALSE)=0,"",VLOOKUP($F39,'level3+'!$B$10:$BF$468,((3*'level3+'!R$1)+3),FALSE))</f>
        <v>53.6</v>
      </c>
      <c r="Z39" s="47">
        <f>IF(VLOOKUP($F39,'level3+'!$B$10:$BF$468,((3*'level3+'!S$1)+3),FALSE)=0,"",VLOOKUP($F39,'level3+'!$B$10:$BF$468,((3*'level3+'!S$1)+3),FALSE))</f>
        <v>59.5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Mid Devon to Rural as a Region</v>
      </c>
      <c r="G42" s="69"/>
      <c r="H42" s="70"/>
      <c r="I42" s="19">
        <f>((I39-I40))</f>
        <v>7.2946122996788532</v>
      </c>
      <c r="J42" s="19">
        <f>((J39-J40))</f>
        <v>0.62717606604655884</v>
      </c>
      <c r="K42" s="19">
        <f t="shared" ref="K42:Z42" si="9">((K39-K40))</f>
        <v>-8.473552290406225</v>
      </c>
      <c r="L42" s="19">
        <f t="shared" si="9"/>
        <v>-0.96792320299695689</v>
      </c>
      <c r="M42" s="19">
        <f t="shared" si="9"/>
        <v>-0.96365047152918493</v>
      </c>
      <c r="N42" s="19">
        <f t="shared" si="9"/>
        <v>0.11046831955923153</v>
      </c>
      <c r="O42" s="19">
        <f t="shared" si="9"/>
        <v>3.5379477974721425</v>
      </c>
      <c r="P42" s="19">
        <f t="shared" si="9"/>
        <v>2.0979539487581889</v>
      </c>
      <c r="Q42" s="19">
        <f t="shared" si="9"/>
        <v>-0.53946566957150566</v>
      </c>
      <c r="R42" s="19">
        <f t="shared" si="9"/>
        <v>1.6244555860944132</v>
      </c>
      <c r="S42" s="19">
        <f t="shared" si="9"/>
        <v>6.7299694928564904</v>
      </c>
      <c r="T42" s="19">
        <f t="shared" si="9"/>
        <v>17.039680867078125</v>
      </c>
      <c r="U42" s="19">
        <f t="shared" si="9"/>
        <v>1.7588252984872597</v>
      </c>
      <c r="V42" s="19">
        <f t="shared" si="9"/>
        <v>-2.8885866138185747</v>
      </c>
      <c r="W42" s="19">
        <f t="shared" si="9"/>
        <v>8.6108337230175138</v>
      </c>
      <c r="X42" s="19">
        <f t="shared" si="9"/>
        <v>2.2534203427124666</v>
      </c>
      <c r="Y42" s="19">
        <f t="shared" si="9"/>
        <v>-6.1708763002995752</v>
      </c>
      <c r="Z42" s="38">
        <f t="shared" si="9"/>
        <v>-3.9875911417048826E-2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Mid Devon to England</v>
      </c>
      <c r="G43" s="53"/>
      <c r="H43" s="54"/>
      <c r="I43" s="19">
        <f>(I39-I41)</f>
        <v>8.3000000000000043</v>
      </c>
      <c r="J43" s="19">
        <f>(J39-J41)</f>
        <v>1.6000000000000014</v>
      </c>
      <c r="K43" s="19">
        <f t="shared" ref="K43:Z43" si="10">(K39-K41)</f>
        <v>-7.5</v>
      </c>
      <c r="L43" s="19">
        <f t="shared" si="10"/>
        <v>0.20000000000000284</v>
      </c>
      <c r="M43" s="19">
        <f t="shared" si="10"/>
        <v>-0.60000000000000142</v>
      </c>
      <c r="N43" s="19">
        <f t="shared" si="10"/>
        <v>0.80000000000000426</v>
      </c>
      <c r="O43" s="19">
        <f t="shared" si="10"/>
        <v>4.1999999999999957</v>
      </c>
      <c r="P43" s="19">
        <f t="shared" si="10"/>
        <v>2.2000000000000028</v>
      </c>
      <c r="Q43" s="19">
        <f t="shared" si="10"/>
        <v>-1.2000000000000028</v>
      </c>
      <c r="R43" s="19">
        <f t="shared" si="10"/>
        <v>1.1000000000000014</v>
      </c>
      <c r="S43" s="19">
        <f t="shared" si="10"/>
        <v>6.5</v>
      </c>
      <c r="T43" s="19">
        <f t="shared" si="10"/>
        <v>16.600000000000001</v>
      </c>
      <c r="U43" s="19">
        <f t="shared" si="10"/>
        <v>1</v>
      </c>
      <c r="V43" s="19">
        <f t="shared" si="10"/>
        <v>-3.2000000000000028</v>
      </c>
      <c r="W43" s="19">
        <f t="shared" si="10"/>
        <v>8.2999999999999972</v>
      </c>
      <c r="X43" s="19">
        <f t="shared" si="10"/>
        <v>1.8999999999999986</v>
      </c>
      <c r="Y43" s="19">
        <f t="shared" si="10"/>
        <v>-7.6000000000000014</v>
      </c>
      <c r="Z43" s="50">
        <f t="shared" si="10"/>
        <v>-1.7999999999999972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Mid Devon</v>
      </c>
      <c r="G48" s="10"/>
      <c r="H48" s="11"/>
      <c r="I48" s="12">
        <f>IF(VLOOKUP($F48,participation!$B$10:$L$468,participation!E$1,FALSE)=0,"",VLOOKUP($F48,participation!$B$10:$L$468,participation!E$1,FALSE))</f>
        <v>5409</v>
      </c>
      <c r="J48" s="13">
        <f>IF(VLOOKUP($F48,participation!$B$10:$L$468,participation!F$1,FALSE)=0,"",VLOOKUP($F48,participation!$B$10:$L$468,participation!F$1,FALSE))</f>
        <v>4895</v>
      </c>
      <c r="K48" s="13">
        <f>IF(VLOOKUP($F48,participation!$B$10:$L$468,participation!G$1,FALSE)=0,"",VLOOKUP($F48,participation!$B$10:$L$468,participation!G$1,FALSE))</f>
        <v>4878</v>
      </c>
      <c r="L48" s="13">
        <f>IF(VLOOKUP($F48,participation!$B$10:$L$468,participation!H$1,FALSE)=0,"",VLOOKUP($F48,participation!$B$10:$L$468,participation!H$1,FALSE))</f>
        <v>4280</v>
      </c>
      <c r="M48" s="13">
        <f>IF(VLOOKUP($F48,participation!$B$10:$L$468,participation!I$1,FALSE)=0,"",VLOOKUP($F48,participation!$B$10:$L$468,participation!I$1,FALSE))</f>
        <v>4162</v>
      </c>
      <c r="N48" s="35">
        <f>IF(VLOOKUP($F48,participation!$B$10:$L$468,participation!J$1,FALSE)=0,"",VLOOKUP($F48,participation!$B$10:$L$468,participation!J$1,FALSE))</f>
        <v>4197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Mid Devon to Rural as a Region</v>
      </c>
      <c r="G51" s="66"/>
      <c r="H51" s="67"/>
      <c r="I51" s="19">
        <f>100*((I48-I49))/I49</f>
        <v>-13.503073043631028</v>
      </c>
      <c r="J51" s="19">
        <f>100*((J48-J49))/J49</f>
        <v>-16.921659267208195</v>
      </c>
      <c r="K51" s="19">
        <f t="shared" ref="K51:N51" si="12">100*((K48-K49))/K49</f>
        <v>-13.844769651001432</v>
      </c>
      <c r="L51" s="19">
        <f t="shared" si="12"/>
        <v>-13.426931374088408</v>
      </c>
      <c r="M51" s="19">
        <f t="shared" si="12"/>
        <v>-10.431584170069746</v>
      </c>
      <c r="N51" s="38">
        <f t="shared" si="12"/>
        <v>-11.587182969070458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Mid Devon to England</v>
      </c>
      <c r="G52" s="53"/>
      <c r="H52" s="54"/>
      <c r="I52" s="19">
        <f>100*(I48-I50)/I50</f>
        <v>-20.315262227460224</v>
      </c>
      <c r="J52" s="19">
        <f>100*(J48-J50)/J50</f>
        <v>-25.698239222829386</v>
      </c>
      <c r="K52" s="19">
        <f t="shared" ref="K52:N52" si="13">100*(K48-K50)/K50</f>
        <v>-21.663722498795568</v>
      </c>
      <c r="L52" s="19">
        <f t="shared" si="13"/>
        <v>-18.382913806254766</v>
      </c>
      <c r="M52" s="19">
        <f t="shared" si="13"/>
        <v>-15.285975982088337</v>
      </c>
      <c r="N52" s="38">
        <f t="shared" si="13"/>
        <v>-18.520675596971461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k+qgf4d9UIbr0HuZz6UbL6fwBYO+hZUiQUI00dgWSKv9fa8xptjd5XN9zqLtNZ5TSk1ojcy4lu0gQg6Y0Y/v5A==" saltValue="umPQIGJXorNrm9dfoBNDF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2023-01-31T12:57:57Z</dcterms:modified>
</cp:coreProperties>
</file>