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C2D0975B-B054-4B79-89F1-FBF53DF8A225}" xr6:coauthVersionLast="47" xr6:coauthVersionMax="47" xr10:uidLastSave="{40D5194A-76DB-4F94-A299-7CBCA5B014EE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<sst xmlns="http://schemas.openxmlformats.org/spreadsheetml/2006/main" count="9140" uniqueCount="1378">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</sst>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Mid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6.2465463806068762</c:v>
                </c:pt>
                <c:pt idx="1">
                  <c:v>12.361086349319546</c:v>
                </c:pt>
                <c:pt idx="2">
                  <c:v>11.194434079227705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Mid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1332</c:v>
                </c:pt>
                <c:pt idx="1">
                  <c:v>1094</c:v>
                </c:pt>
                <c:pt idx="2">
                  <c:v>1136</c:v>
                </c:pt>
                <c:pt idx="3">
                  <c:v>985</c:v>
                </c:pt>
                <c:pt idx="4">
                  <c:v>959</c:v>
                </c:pt>
                <c:pt idx="5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Mid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49.7</c:v>
                </c:pt>
                <c:pt idx="1">
                  <c:v>48.8</c:v>
                </c:pt>
                <c:pt idx="2">
                  <c:v>40.4</c:v>
                </c:pt>
                <c:pt idx="3">
                  <c:v>48.7</c:v>
                </c:pt>
                <c:pt idx="4">
                  <c:v>38.799999999999997</c:v>
                </c:pt>
                <c:pt idx="5">
                  <c:v>46.3</c:v>
                </c:pt>
                <c:pt idx="6">
                  <c:v>45.2</c:v>
                </c:pt>
                <c:pt idx="7">
                  <c:v>54.6</c:v>
                </c:pt>
                <c:pt idx="8">
                  <c:v>50.7</c:v>
                </c:pt>
                <c:pt idx="9">
                  <c:v>58.3</c:v>
                </c:pt>
                <c:pt idx="10">
                  <c:v>52.2</c:v>
                </c:pt>
                <c:pt idx="11">
                  <c:v>51.2</c:v>
                </c:pt>
                <c:pt idx="12">
                  <c:v>51.5</c:v>
                </c:pt>
                <c:pt idx="13">
                  <c:v>56.2</c:v>
                </c:pt>
                <c:pt idx="14">
                  <c:v>61.4</c:v>
                </c:pt>
                <c:pt idx="15">
                  <c:v>60.1</c:v>
                </c:pt>
                <c:pt idx="16">
                  <c:v>53</c:v>
                </c:pt>
                <c:pt idx="1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Mid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3897</c:v>
                </c:pt>
                <c:pt idx="1">
                  <c:v>3914</c:v>
                </c:pt>
                <c:pt idx="2">
                  <c:v>4062</c:v>
                </c:pt>
                <c:pt idx="3">
                  <c:v>3287</c:v>
                </c:pt>
                <c:pt idx="4">
                  <c:v>3522</c:v>
                </c:pt>
                <c:pt idx="5">
                  <c:v>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Mid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803</c:v>
                </c:pt>
                <c:pt idx="1">
                  <c:v>756</c:v>
                </c:pt>
                <c:pt idx="2">
                  <c:v>589</c:v>
                </c:pt>
                <c:pt idx="3">
                  <c:v>446</c:v>
                </c:pt>
                <c:pt idx="4">
                  <c:v>501</c:v>
                </c:pt>
                <c:pt idx="5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22860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6687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Mid Suffolk was consistently below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Mid Suffolk was generally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between the rural and England situations, with a gap to 'Rural as a Region' that reduced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Mid Suffolk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followed a similar path to that of 'Rural as a Region' and England over the period considered here, but moved above and below during that time.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Mid Suffolk was consistently below both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rural and England situations, with reducing gaps to both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Mid Suffolk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the rural situation and was generally above or in line with the England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172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Mid Suffolk</v>
      </c>
      <c r="G12" s="10"/>
      <c r="H12" s="11"/>
      <c r="I12" s="12">
        <f>IF(VLOOKUP($F12,'E&amp;T'!$B$10:$Q$468,'E&amp;T'!O$1,FALSE)=0,"",VLOOKUP($F12,'E&amp;T'!$B$10:$Q$468,'E&amp;T'!O$1,FALSE))</f>
        <v>6.2465463806068762</v>
      </c>
      <c r="J12" s="13">
        <f>IF(VLOOKUP($F12,'E&amp;T'!$B$10:$Q$468,'E&amp;T'!P$1,FALSE)=0,"",VLOOKUP($F12,'E&amp;T'!$B$10:$Q$468,'E&amp;T'!P$1,FALSE))</f>
        <v>12.361086349319546</v>
      </c>
      <c r="K12" s="35">
        <f>IF(VLOOKUP($F12,'E&amp;T'!$B$10:$Q$468,'E&amp;T'!Q$1,FALSE)=0,"",VLOOKUP($F12,'E&amp;T'!$B$10:$Q$468,'E&amp;T'!Q$1,FALSE))</f>
        <v>11.194434079227705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Mid Suffolk to Rural as a Region</v>
      </c>
      <c r="G15" s="66"/>
      <c r="H15" s="67"/>
      <c r="I15" s="19">
        <f>100*((I12-I13))/I13</f>
        <v>-43.626144194545326</v>
      </c>
      <c r="J15" s="19">
        <f>100*((J12-J13))/J13</f>
        <v>-28.231481916893131</v>
      </c>
      <c r="K15" s="38">
        <f t="shared" ref="K15" si="0">100*((K12-K13))/K13</f>
        <v>-30.307233438695597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Mid Suffolk to England</v>
      </c>
      <c r="G16" s="53"/>
      <c r="H16" s="54"/>
      <c r="I16" s="19">
        <f>100*(I12-I14)/I14</f>
        <v>-59.558013641588381</v>
      </c>
      <c r="J16" s="19">
        <f>100*(J12-J14)/J14</f>
        <v>-56.183129969095866</v>
      </c>
      <c r="K16" s="38">
        <f t="shared" ref="K16" si="1">100*(K12-K14)/K14</f>
        <v>-62.321629481263912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Mid Suffolk</v>
      </c>
      <c r="G21" s="10"/>
      <c r="H21" s="11"/>
      <c r="I21" s="12">
        <f>IF(VLOOKUP($F21,appstarts!$B$10:$L$468,appstarts!E$1,FALSE)=0,"",VLOOKUP($F21,appstarts!$B$10:$L$468,appstarts!E$1,FALSE))</f>
        <v>1332</v>
      </c>
      <c r="J21" s="13">
        <f>IF(VLOOKUP($F21,appstarts!$B$10:$L$468,appstarts!F$1,FALSE)=0,"",VLOOKUP($F21,appstarts!$B$10:$L$468,appstarts!F$1,FALSE))</f>
        <v>1094</v>
      </c>
      <c r="K21" s="13">
        <f>IF(VLOOKUP($F21,appstarts!$B$10:$L$468,appstarts!G$1,FALSE)=0,"",VLOOKUP($F21,appstarts!$B$10:$L$468,appstarts!G$1,FALSE))</f>
        <v>1136</v>
      </c>
      <c r="L21" s="13">
        <f>IF(VLOOKUP($F21,appstarts!$B$10:$L$468,appstarts!H$1,FALSE)=0,"",VLOOKUP($F21,appstarts!$B$10:$L$468,appstarts!H$1,FALSE))</f>
        <v>985</v>
      </c>
      <c r="M21" s="13">
        <f>IF(VLOOKUP($F21,appstarts!$B$10:$L$468,appstarts!I$1,FALSE)=0,"",VLOOKUP($F21,appstarts!$B$10:$L$468,appstarts!I$1,FALSE))</f>
        <v>959</v>
      </c>
      <c r="N21" s="35">
        <f>IF(VLOOKUP($F21,appstarts!$B$10:$L$468,appstarts!J$1,FALSE)=0,"",VLOOKUP($F21,appstarts!$B$10:$L$468,appstarts!J$1,FALSE))</f>
        <v>1062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Mid Suffolk to Rural as a Region</v>
      </c>
      <c r="G24" s="66"/>
      <c r="H24" s="67"/>
      <c r="I24" s="19">
        <f>100*((I21-I22))/I22</f>
        <v>-18.720466107339281</v>
      </c>
      <c r="J24" s="19">
        <f>100*((J21-J22))/J22</f>
        <v>-13.686608729360202</v>
      </c>
      <c r="K24" s="19">
        <f t="shared" ref="K24:N24" si="3">100*((K21-K22))/K22</f>
        <v>-12.921500041183508</v>
      </c>
      <c r="L24" s="19">
        <f t="shared" si="3"/>
        <v>-12.027058693208609</v>
      </c>
      <c r="M24" s="19">
        <f t="shared" si="3"/>
        <v>-10.436451506395485</v>
      </c>
      <c r="N24" s="38">
        <f t="shared" si="3"/>
        <v>-9.0503991289530372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Mid Suffolk to England</v>
      </c>
      <c r="G25" s="53"/>
      <c r="H25" s="54"/>
      <c r="I25" s="19">
        <f>100*(I21-I23)/I23</f>
        <v>-6.197183098591549</v>
      </c>
      <c r="J25" s="19">
        <f>100*(J21-J23)/J23</f>
        <v>1.7674418604651163</v>
      </c>
      <c r="K25" s="19">
        <f t="shared" ref="K25:N25" si="4">100*(K21-K23)/K23</f>
        <v>1.2477718360071302</v>
      </c>
      <c r="L25" s="19">
        <f t="shared" si="4"/>
        <v>7.2984749455337692</v>
      </c>
      <c r="M25" s="19">
        <f t="shared" si="4"/>
        <v>5.1535087719298245</v>
      </c>
      <c r="N25" s="38">
        <f t="shared" si="4"/>
        <v>7.1644803229061553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Mid Suffolk</v>
      </c>
      <c r="G30" s="10"/>
      <c r="H30" s="11"/>
      <c r="I30" s="12">
        <f>IF(VLOOKUP($F30,appachieve!$B$10:$L$468,appachieve!E$1,FALSE)=0,"",VLOOKUP($F30,appachieve!$B$10:$L$468,appachieve!E$1,FALSE))</f>
        <v>803</v>
      </c>
      <c r="J30" s="13">
        <f>IF(VLOOKUP($F30,appachieve!$B$10:$L$468,appachieve!F$1,FALSE)=0,"",VLOOKUP($F30,appachieve!$B$10:$L$468,appachieve!F$1,FALSE))</f>
        <v>756</v>
      </c>
      <c r="K30" s="13">
        <f>IF(VLOOKUP($F30,appachieve!$B$10:$L$468,appachieve!G$1,FALSE)=0,"",VLOOKUP($F30,appachieve!$B$10:$L$468,appachieve!G$1,FALSE))</f>
        <v>589</v>
      </c>
      <c r="L30" s="13">
        <f>IF(VLOOKUP($F30,appachieve!$B$10:$L$468,appachieve!H$1,FALSE)=0,"",VLOOKUP($F30,appachieve!$B$10:$L$468,appachieve!H$1,FALSE))</f>
        <v>446</v>
      </c>
      <c r="M30" s="13">
        <f>IF(VLOOKUP($F30,appachieve!$B$10:$L$468,appachieve!I$1,FALSE)=0,"",VLOOKUP($F30,appachieve!$B$10:$L$468,appachieve!I$1,FALSE))</f>
        <v>501</v>
      </c>
      <c r="N30" s="35">
        <f>IF(VLOOKUP($F30,appachieve!$B$10:$L$468,appachieve!J$1,FALSE)=0,"",VLOOKUP($F30,appachieve!$B$10:$L$468,appachieve!J$1,FALSE))</f>
        <v>413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Mid Suffolk to Rural as a Region</v>
      </c>
      <c r="G33" s="66"/>
      <c r="H33" s="67"/>
      <c r="I33" s="19">
        <f>100*((I30-I31))/I31</f>
        <v>-14.809531830918974</v>
      </c>
      <c r="J33" s="19">
        <f>100*((J30-J31))/J31</f>
        <v>-18.858824915892786</v>
      </c>
      <c r="K33" s="19">
        <f t="shared" ref="K33:N33" si="6">100*((K30-K31))/K31</f>
        <v>-10.273580362643482</v>
      </c>
      <c r="L33" s="19">
        <f t="shared" si="6"/>
        <v>-16.721509907597891</v>
      </c>
      <c r="M33" s="19">
        <f t="shared" si="6"/>
        <v>-8.1296040316521907</v>
      </c>
      <c r="N33" s="38">
        <f t="shared" si="6"/>
        <v>-14.481369499159623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Mid Suffolk to England</v>
      </c>
      <c r="G34" s="53"/>
      <c r="H34" s="54"/>
      <c r="I34" s="19">
        <f>100*(I30-I32)/I32</f>
        <v>0.75282308657465491</v>
      </c>
      <c r="J34" s="19">
        <f>100*(J30-J32)/J32</f>
        <v>-4.3037974683544302</v>
      </c>
      <c r="K34" s="19">
        <f t="shared" ref="K34:N34" si="7">100*(K30-K32)/K32</f>
        <v>11.553030303030303</v>
      </c>
      <c r="L34" s="19">
        <f t="shared" si="7"/>
        <v>6.6985645933014357</v>
      </c>
      <c r="M34" s="19">
        <f t="shared" si="7"/>
        <v>12.837837837837839</v>
      </c>
      <c r="N34" s="38">
        <f t="shared" si="7"/>
        <v>6.1696658097686372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Mid Suffolk</v>
      </c>
      <c r="G39" s="10"/>
      <c r="H39" s="11"/>
      <c r="I39" s="12">
        <f>IF(VLOOKUP($F39,'level3+'!$B$10:$BF$468,((3*'level3+'!B$1)+3),FALSE)=0,"",VLOOKUP($F39,'level3+'!$B$10:$BF$468,((3*'level3+'!B$1)+3),FALSE))</f>
        <v>49.7</v>
      </c>
      <c r="J39" s="12">
        <f>IF(VLOOKUP($F39,'level3+'!$B$10:$BF$468,((3*'level3+'!C$1)+3),FALSE)=0,"",VLOOKUP($F39,'level3+'!$B$10:$BF$468,((3*'level3+'!C$1)+3),FALSE))</f>
        <v>48.8</v>
      </c>
      <c r="K39" s="12">
        <f>IF(VLOOKUP($F39,'level3+'!$B$10:$BF$468,((3*'level3+'!D$1)+3),FALSE)=0,"",VLOOKUP($F39,'level3+'!$B$10:$BF$468,((3*'level3+'!D$1)+3),FALSE))</f>
        <v>40.4</v>
      </c>
      <c r="L39" s="12">
        <f>IF(VLOOKUP($F39,'level3+'!$B$10:$BF$468,((3*'level3+'!E$1)+3),FALSE)=0,"",VLOOKUP($F39,'level3+'!$B$10:$BF$468,((3*'level3+'!E$1)+3),FALSE))</f>
        <v>48.7</v>
      </c>
      <c r="M39" s="12">
        <f>IF(VLOOKUP($F39,'level3+'!$B$10:$BF$468,((3*'level3+'!F$1)+3),FALSE)=0,"",VLOOKUP($F39,'level3+'!$B$10:$BF$468,((3*'level3+'!F$1)+3),FALSE))</f>
        <v>38.799999999999997</v>
      </c>
      <c r="N39" s="12">
        <f>IF(VLOOKUP($F39,'level3+'!$B$10:$BF$468,((3*'level3+'!G$1)+3),FALSE)=0,"",VLOOKUP($F39,'level3+'!$B$10:$BF$468,((3*'level3+'!G$1)+3),FALSE))</f>
        <v>46.3</v>
      </c>
      <c r="O39" s="12">
        <f>IF(VLOOKUP($F39,'level3+'!$B$10:$BF$468,((3*'level3+'!H$1)+3),FALSE)=0,"",VLOOKUP($F39,'level3+'!$B$10:$BF$468,((3*'level3+'!H$1)+3),FALSE))</f>
        <v>45.2</v>
      </c>
      <c r="P39" s="12">
        <f>IF(VLOOKUP($F39,'level3+'!$B$10:$BF$468,((3*'level3+'!I$1)+3),FALSE)=0,"",VLOOKUP($F39,'level3+'!$B$10:$BF$468,((3*'level3+'!I$1)+3),FALSE))</f>
        <v>54.6</v>
      </c>
      <c r="Q39" s="12">
        <f>IF(VLOOKUP($F39,'level3+'!$B$10:$BF$468,((3*'level3+'!J$1)+3),FALSE)=0,"",VLOOKUP($F39,'level3+'!$B$10:$BF$468,((3*'level3+'!J$1)+3),FALSE))</f>
        <v>50.7</v>
      </c>
      <c r="R39" s="12">
        <f>IF(VLOOKUP($F39,'level3+'!$B$10:$BF$468,((3*'level3+'!K$1)+3),FALSE)=0,"",VLOOKUP($F39,'level3+'!$B$10:$BF$468,((3*'level3+'!K$1)+3),FALSE))</f>
        <v>58.3</v>
      </c>
      <c r="S39" s="12">
        <f>IF(VLOOKUP($F39,'level3+'!$B$10:$BF$468,((3*'level3+'!L$1)+3),FALSE)=0,"",VLOOKUP($F39,'level3+'!$B$10:$BF$468,((3*'level3+'!L$1)+3),FALSE))</f>
        <v>52.2</v>
      </c>
      <c r="T39" s="12">
        <f>IF(VLOOKUP($F39,'level3+'!$B$10:$BF$468,((3*'level3+'!M$1)+3),FALSE)=0,"",VLOOKUP($F39,'level3+'!$B$10:$BF$468,((3*'level3+'!M$1)+3),FALSE))</f>
        <v>51.2</v>
      </c>
      <c r="U39" s="12">
        <f>IF(VLOOKUP($F39,'level3+'!$B$10:$BF$468,((3*'level3+'!N$1)+3),FALSE)=0,"",VLOOKUP($F39,'level3+'!$B$10:$BF$468,((3*'level3+'!N$1)+3),FALSE))</f>
        <v>51.5</v>
      </c>
      <c r="V39" s="12">
        <f>IF(VLOOKUP($F39,'level3+'!$B$10:$BF$468,((3*'level3+'!O$1)+3),FALSE)=0,"",VLOOKUP($F39,'level3+'!$B$10:$BF$468,((3*'level3+'!O$1)+3),FALSE))</f>
        <v>56.2</v>
      </c>
      <c r="W39" s="12">
        <f>IF(VLOOKUP($F39,'level3+'!$B$10:$BF$468,((3*'level3+'!P$1)+3),FALSE)=0,"",VLOOKUP($F39,'level3+'!$B$10:$BF$468,((3*'level3+'!P$1)+3),FALSE))</f>
        <v>61.4</v>
      </c>
      <c r="X39" s="12">
        <f>IF(VLOOKUP($F39,'level3+'!$B$10:$BF$468,((3*'level3+'!Q$1)+3),FALSE)=0,"",VLOOKUP($F39,'level3+'!$B$10:$BF$468,((3*'level3+'!Q$1)+3),FALSE))</f>
        <v>60.1</v>
      </c>
      <c r="Y39" s="12">
        <f>IF(VLOOKUP($F39,'level3+'!$B$10:$BF$468,((3*'level3+'!R$1)+3),FALSE)=0,"",VLOOKUP($F39,'level3+'!$B$10:$BF$468,((3*'level3+'!R$1)+3),FALSE))</f>
        <v>53</v>
      </c>
      <c r="Z39" s="47">
        <f>IF(VLOOKUP($F39,'level3+'!$B$10:$BF$468,((3*'level3+'!S$1)+3),FALSE)=0,"",VLOOKUP($F39,'level3+'!$B$10:$BF$468,((3*'level3+'!S$1)+3),FALSE))</f>
        <v>65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Mid Suffolk to Rural as a Region</v>
      </c>
      <c r="G42" s="69"/>
      <c r="H42" s="70"/>
      <c r="I42" s="19">
        <f>((I39-I40))</f>
        <v>5.2946122996788532</v>
      </c>
      <c r="J42" s="19">
        <f>((J39-J40))</f>
        <v>3.8271760660465546</v>
      </c>
      <c r="K42" s="19">
        <f t="shared" ref="K42:Z42" si="9">((K39-K40))</f>
        <v>-5.3735522904062236</v>
      </c>
      <c r="L42" s="19">
        <f t="shared" si="9"/>
        <v>1.732076797003046</v>
      </c>
      <c r="M42" s="19">
        <f t="shared" si="9"/>
        <v>-7.1636504715291878</v>
      </c>
      <c r="N42" s="19">
        <f t="shared" si="9"/>
        <v>-1.2895316804407742</v>
      </c>
      <c r="O42" s="19">
        <f t="shared" si="9"/>
        <v>-4.1620522025278532</v>
      </c>
      <c r="P42" s="19">
        <f t="shared" si="9"/>
        <v>3.9979539487581874</v>
      </c>
      <c r="Q42" s="19">
        <f t="shared" si="9"/>
        <v>-1.7394656695715014</v>
      </c>
      <c r="R42" s="19">
        <f t="shared" si="9"/>
        <v>5.0244555860944118</v>
      </c>
      <c r="S42" s="19">
        <f t="shared" si="9"/>
        <v>-2.3700305071435039</v>
      </c>
      <c r="T42" s="19">
        <f t="shared" si="9"/>
        <v>-3.9603191329218745</v>
      </c>
      <c r="U42" s="19">
        <f t="shared" si="9"/>
        <v>-4.4411747015127432</v>
      </c>
      <c r="V42" s="19">
        <f t="shared" si="9"/>
        <v>-0.48858661381856905</v>
      </c>
      <c r="W42" s="19">
        <f t="shared" si="9"/>
        <v>4.0108337230175124</v>
      </c>
      <c r="X42" s="19">
        <f t="shared" si="9"/>
        <v>1.9534203427124694</v>
      </c>
      <c r="Y42" s="19">
        <f t="shared" si="9"/>
        <v>-6.7708763002995767</v>
      </c>
      <c r="Z42" s="38">
        <f t="shared" si="9"/>
        <v>5.4601240885829512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Mid Suffolk to England</v>
      </c>
      <c r="G43" s="53"/>
      <c r="H43" s="54"/>
      <c r="I43" s="19">
        <f>(I39-I41)</f>
        <v>6.3000000000000043</v>
      </c>
      <c r="J43" s="19">
        <f>(J39-J41)</f>
        <v>4.7999999999999972</v>
      </c>
      <c r="K43" s="19">
        <f t="shared" ref="K43:Z43" si="10">(K39-K41)</f>
        <v>-4.3999999999999986</v>
      </c>
      <c r="L43" s="19">
        <f t="shared" si="10"/>
        <v>2.9000000000000057</v>
      </c>
      <c r="M43" s="19">
        <f t="shared" si="10"/>
        <v>-6.8000000000000043</v>
      </c>
      <c r="N43" s="19">
        <f t="shared" si="10"/>
        <v>-0.60000000000000142</v>
      </c>
      <c r="O43" s="19">
        <f t="shared" si="10"/>
        <v>-3.5</v>
      </c>
      <c r="P43" s="19">
        <f t="shared" si="10"/>
        <v>4.1000000000000014</v>
      </c>
      <c r="Q43" s="19">
        <f t="shared" si="10"/>
        <v>-2.3999999999999986</v>
      </c>
      <c r="R43" s="19">
        <f t="shared" si="10"/>
        <v>4.5</v>
      </c>
      <c r="S43" s="19">
        <f t="shared" si="10"/>
        <v>-2.5999999999999943</v>
      </c>
      <c r="T43" s="19">
        <f t="shared" si="10"/>
        <v>-4.3999999999999986</v>
      </c>
      <c r="U43" s="19">
        <f t="shared" si="10"/>
        <v>-5.2000000000000028</v>
      </c>
      <c r="V43" s="19">
        <f t="shared" si="10"/>
        <v>-0.79999999999999716</v>
      </c>
      <c r="W43" s="19">
        <f t="shared" si="10"/>
        <v>3.6999999999999957</v>
      </c>
      <c r="X43" s="19">
        <f t="shared" si="10"/>
        <v>1.6000000000000014</v>
      </c>
      <c r="Y43" s="19">
        <f t="shared" si="10"/>
        <v>-8.2000000000000028</v>
      </c>
      <c r="Z43" s="50">
        <f t="shared" si="10"/>
        <v>3.7000000000000028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Mid Suffolk</v>
      </c>
      <c r="G48" s="10"/>
      <c r="H48" s="11"/>
      <c r="I48" s="12">
        <f>IF(VLOOKUP($F48,participation!$B$10:$L$468,participation!E$1,FALSE)=0,"",VLOOKUP($F48,participation!$B$10:$L$468,participation!E$1,FALSE))</f>
        <v>3897</v>
      </c>
      <c r="J48" s="13">
        <f>IF(VLOOKUP($F48,participation!$B$10:$L$468,participation!F$1,FALSE)=0,"",VLOOKUP($F48,participation!$B$10:$L$468,participation!F$1,FALSE))</f>
        <v>3914</v>
      </c>
      <c r="K48" s="13">
        <f>IF(VLOOKUP($F48,participation!$B$10:$L$468,participation!G$1,FALSE)=0,"",VLOOKUP($F48,participation!$B$10:$L$468,participation!G$1,FALSE))</f>
        <v>4062</v>
      </c>
      <c r="L48" s="13">
        <f>IF(VLOOKUP($F48,participation!$B$10:$L$468,participation!H$1,FALSE)=0,"",VLOOKUP($F48,participation!$B$10:$L$468,participation!H$1,FALSE))</f>
        <v>3287</v>
      </c>
      <c r="M48" s="13">
        <f>IF(VLOOKUP($F48,participation!$B$10:$L$468,participation!I$1,FALSE)=0,"",VLOOKUP($F48,participation!$B$10:$L$468,participation!I$1,FALSE))</f>
        <v>3522</v>
      </c>
      <c r="N48" s="35">
        <f>IF(VLOOKUP($F48,participation!$B$10:$L$468,participation!J$1,FALSE)=0,"",VLOOKUP($F48,participation!$B$10:$L$468,participation!J$1,FALSE))</f>
        <v>3754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Mid Suffolk to Rural as a Region</v>
      </c>
      <c r="G51" s="66"/>
      <c r="H51" s="67"/>
      <c r="I51" s="19">
        <f>100*((I48-I49))/I49</f>
        <v>-37.68191452228325</v>
      </c>
      <c r="J51" s="19">
        <f>100*((J48-J49))/J49</f>
        <v>-33.571271577498038</v>
      </c>
      <c r="K51" s="19">
        <f t="shared" ref="K51:N51" si="12">100*((K48-K49))/K49</f>
        <v>-28.25696070569246</v>
      </c>
      <c r="L51" s="19">
        <f t="shared" si="12"/>
        <v>-33.512692389399206</v>
      </c>
      <c r="M51" s="19">
        <f t="shared" si="12"/>
        <v>-24.20471875227911</v>
      </c>
      <c r="N51" s="38">
        <f t="shared" si="12"/>
        <v>-20.919295893707528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Mid Suffolk to England</v>
      </c>
      <c r="G52" s="53"/>
      <c r="H52" s="54"/>
      <c r="I52" s="19">
        <f>100*(I48-I50)/I50</f>
        <v>-42.589864466705954</v>
      </c>
      <c r="J52" s="19">
        <f>100*(J48-J50)/J50</f>
        <v>-40.588949605343046</v>
      </c>
      <c r="K52" s="19">
        <f t="shared" ref="K52:N52" si="13">100*(K48-K50)/K50</f>
        <v>-34.767946041432474</v>
      </c>
      <c r="L52" s="19">
        <f t="shared" si="13"/>
        <v>-37.318840579710148</v>
      </c>
      <c r="M52" s="19">
        <f t="shared" si="13"/>
        <v>-28.312639934866681</v>
      </c>
      <c r="N52" s="38">
        <f t="shared" si="13"/>
        <v>-27.120947388856532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acPquGCMWMkH2/KBCM0kiUGGHUWyMwexx86155JxB3q3b3C/4CUheMscfBd1hwlWT0DAwlBzCRJVC1NTj6uNvg==" saltValue="Tqu8vhFAZfDHER2sLxlUt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2023-01-31T14:20:00Z</dcterms:modified>
</cp:coreProperties>
</file>