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632C5B97-FC7F-4E85-99B1-0E832C01F7FF}" xr6:coauthVersionLast="47" xr6:coauthVersionMax="47" xr10:uidLastSave="{BFA18DE9-CC2C-447F-910B-6F5AADFE3B15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<sst xmlns="http://schemas.openxmlformats.org/spreadsheetml/2006/main" count="9140" uniqueCount="1378">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</sst>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North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5.0228310502283104</c:v>
                </c:pt>
                <c:pt idx="1">
                  <c:v>12.485244710796332</c:v>
                </c:pt>
                <c:pt idx="2">
                  <c:v>11.461782480839142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North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1373</c:v>
                </c:pt>
                <c:pt idx="1">
                  <c:v>1097</c:v>
                </c:pt>
                <c:pt idx="2">
                  <c:v>973</c:v>
                </c:pt>
                <c:pt idx="3">
                  <c:v>866</c:v>
                </c:pt>
                <c:pt idx="4">
                  <c:v>720</c:v>
                </c:pt>
                <c:pt idx="5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North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36.6</c:v>
                </c:pt>
                <c:pt idx="1">
                  <c:v>39.9</c:v>
                </c:pt>
                <c:pt idx="2">
                  <c:v>36.799999999999997</c:v>
                </c:pt>
                <c:pt idx="3">
                  <c:v>41.3</c:v>
                </c:pt>
                <c:pt idx="4">
                  <c:v>41.8</c:v>
                </c:pt>
                <c:pt idx="5">
                  <c:v>44.3</c:v>
                </c:pt>
                <c:pt idx="6">
                  <c:v>44.3</c:v>
                </c:pt>
                <c:pt idx="7">
                  <c:v>43.6</c:v>
                </c:pt>
                <c:pt idx="8">
                  <c:v>47.1</c:v>
                </c:pt>
                <c:pt idx="9">
                  <c:v>43.5</c:v>
                </c:pt>
                <c:pt idx="10">
                  <c:v>48.9</c:v>
                </c:pt>
                <c:pt idx="11">
                  <c:v>38.799999999999997</c:v>
                </c:pt>
                <c:pt idx="12">
                  <c:v>44</c:v>
                </c:pt>
                <c:pt idx="13">
                  <c:v>45.7</c:v>
                </c:pt>
                <c:pt idx="14">
                  <c:v>50.8</c:v>
                </c:pt>
                <c:pt idx="15">
                  <c:v>58.6</c:v>
                </c:pt>
                <c:pt idx="16">
                  <c:v>53</c:v>
                </c:pt>
                <c:pt idx="17">
                  <c:v>53.8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North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5863</c:v>
                </c:pt>
                <c:pt idx="1">
                  <c:v>5267</c:v>
                </c:pt>
                <c:pt idx="2">
                  <c:v>4403</c:v>
                </c:pt>
                <c:pt idx="3">
                  <c:v>3761</c:v>
                </c:pt>
                <c:pt idx="4">
                  <c:v>3706</c:v>
                </c:pt>
                <c:pt idx="5">
                  <c:v>3546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North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872</c:v>
                </c:pt>
                <c:pt idx="1">
                  <c:v>743</c:v>
                </c:pt>
                <c:pt idx="2">
                  <c:v>612</c:v>
                </c:pt>
                <c:pt idx="3">
                  <c:v>373</c:v>
                </c:pt>
                <c:pt idx="4">
                  <c:v>423</c:v>
                </c:pt>
                <c:pt idx="5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388620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20345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North Norfolk was consistently below both the rural and England situations.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North Norfolk was consistently below both the rural and England situations over the period considered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here</a:t>
          </a:r>
          <a:r>
            <a:rPr lang="en-GB" sz="1200">
              <a:effectLst/>
              <a:latin typeface="Avenir Next LT Pro" panose="020B0504020202020204" pitchFamily="34" charset="0"/>
            </a:rPr>
            <a:t>.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North Norfolk was consistently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below both the rural and England situations by varying degrees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North Norfolk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both the rural and England situations with a gap that generally widened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North Norfolk was generally below both the rural and England situations over the period considered here.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188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North Norfolk</v>
      </c>
      <c r="G12" s="10"/>
      <c r="H12" s="11"/>
      <c r="I12" s="12">
        <f>IF(VLOOKUP($F12,'E&amp;T'!$B$10:$Q$468,'E&amp;T'!O$1,FALSE)=0,"",VLOOKUP($F12,'E&amp;T'!$B$10:$Q$468,'E&amp;T'!O$1,FALSE))</f>
        <v>5.0228310502283104</v>
      </c>
      <c r="J12" s="13">
        <f>IF(VLOOKUP($F12,'E&amp;T'!$B$10:$Q$468,'E&amp;T'!P$1,FALSE)=0,"",VLOOKUP($F12,'E&amp;T'!$B$10:$Q$468,'E&amp;T'!P$1,FALSE))</f>
        <v>12.485244710796332</v>
      </c>
      <c r="K12" s="35">
        <f>IF(VLOOKUP($F12,'E&amp;T'!$B$10:$Q$468,'E&amp;T'!Q$1,FALSE)=0,"",VLOOKUP($F12,'E&amp;T'!$B$10:$Q$468,'E&amp;T'!Q$1,FALSE))</f>
        <v>11.461782480839142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North Norfolk to Rural as a Region</v>
      </c>
      <c r="G15" s="66"/>
      <c r="H15" s="67"/>
      <c r="I15" s="19">
        <f>100*((I12-I13))/I13</f>
        <v>-54.66993501563956</v>
      </c>
      <c r="J15" s="19">
        <f>100*((J12-J13))/J13</f>
        <v>-27.510617960522001</v>
      </c>
      <c r="K15" s="38">
        <f t="shared" ref="K15" si="0">100*((K12-K13))/K13</f>
        <v>-28.642812565592454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North Norfolk to England</v>
      </c>
      <c r="G16" s="53"/>
      <c r="H16" s="54"/>
      <c r="I16" s="19">
        <f>100*(I12-I14)/I14</f>
        <v>-67.480708148651516</v>
      </c>
      <c r="J16" s="19">
        <f>100*(J12-J14)/J14</f>
        <v>-55.743020529331467</v>
      </c>
      <c r="K16" s="38">
        <f t="shared" ref="K16" si="1">100*(K12-K14)/K14</f>
        <v>-61.42178478503228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North Norfolk</v>
      </c>
      <c r="G21" s="10"/>
      <c r="H21" s="11"/>
      <c r="I21" s="12">
        <f>IF(VLOOKUP($F21,appstarts!$B$10:$L$468,appstarts!E$1,FALSE)=0,"",VLOOKUP($F21,appstarts!$B$10:$L$468,appstarts!E$1,FALSE))</f>
        <v>1373</v>
      </c>
      <c r="J21" s="13">
        <f>IF(VLOOKUP($F21,appstarts!$B$10:$L$468,appstarts!F$1,FALSE)=0,"",VLOOKUP($F21,appstarts!$B$10:$L$468,appstarts!F$1,FALSE))</f>
        <v>1097</v>
      </c>
      <c r="K21" s="13">
        <f>IF(VLOOKUP($F21,appstarts!$B$10:$L$468,appstarts!G$1,FALSE)=0,"",VLOOKUP($F21,appstarts!$B$10:$L$468,appstarts!G$1,FALSE))</f>
        <v>973</v>
      </c>
      <c r="L21" s="13">
        <f>IF(VLOOKUP($F21,appstarts!$B$10:$L$468,appstarts!H$1,FALSE)=0,"",VLOOKUP($F21,appstarts!$B$10:$L$468,appstarts!H$1,FALSE))</f>
        <v>866</v>
      </c>
      <c r="M21" s="13">
        <f>IF(VLOOKUP($F21,appstarts!$B$10:$L$468,appstarts!I$1,FALSE)=0,"",VLOOKUP($F21,appstarts!$B$10:$L$468,appstarts!I$1,FALSE))</f>
        <v>720</v>
      </c>
      <c r="N21" s="35">
        <f>IF(VLOOKUP($F21,appstarts!$B$10:$L$468,appstarts!J$1,FALSE)=0,"",VLOOKUP($F21,appstarts!$B$10:$L$468,appstarts!J$1,FALSE))</f>
        <v>849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North Norfolk to Rural as a Region</v>
      </c>
      <c r="G24" s="66"/>
      <c r="H24" s="67"/>
      <c r="I24" s="19">
        <f>100*((I21-I22))/I22</f>
        <v>-16.218618592625251</v>
      </c>
      <c r="J24" s="19">
        <f>100*((J21-J22))/J22</f>
        <v>-13.449917528435231</v>
      </c>
      <c r="K24" s="19">
        <f t="shared" ref="K24:N24" si="3">100*((K21-K22))/K22</f>
        <v>-25.416038327527776</v>
      </c>
      <c r="L24" s="19">
        <f t="shared" si="3"/>
        <v>-22.655261754638229</v>
      </c>
      <c r="M24" s="19">
        <f t="shared" si="3"/>
        <v>-32.757294144530498</v>
      </c>
      <c r="N24" s="38">
        <f t="shared" si="3"/>
        <v>-27.291703258456806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North Norfolk to England</v>
      </c>
      <c r="G25" s="53"/>
      <c r="H25" s="54"/>
      <c r="I25" s="19">
        <f>100*(I21-I23)/I23</f>
        <v>-3.3098591549295775</v>
      </c>
      <c r="J25" s="19">
        <f>100*(J21-J23)/J23</f>
        <v>2.0465116279069768</v>
      </c>
      <c r="K25" s="19">
        <f t="shared" ref="K25:N25" si="4">100*(K21-K23)/K23</f>
        <v>-13.279857397504456</v>
      </c>
      <c r="L25" s="19">
        <f t="shared" si="4"/>
        <v>-5.6644880174291936</v>
      </c>
      <c r="M25" s="19">
        <f t="shared" si="4"/>
        <v>-21.05263157894737</v>
      </c>
      <c r="N25" s="38">
        <f t="shared" si="4"/>
        <v>-14.328960645812311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North Norfolk</v>
      </c>
      <c r="G30" s="10"/>
      <c r="H30" s="11"/>
      <c r="I30" s="12">
        <f>IF(VLOOKUP($F30,appachieve!$B$10:$L$468,appachieve!E$1,FALSE)=0,"",VLOOKUP($F30,appachieve!$B$10:$L$468,appachieve!E$1,FALSE))</f>
        <v>872</v>
      </c>
      <c r="J30" s="13">
        <f>IF(VLOOKUP($F30,appachieve!$B$10:$L$468,appachieve!F$1,FALSE)=0,"",VLOOKUP($F30,appachieve!$B$10:$L$468,appachieve!F$1,FALSE))</f>
        <v>743</v>
      </c>
      <c r="K30" s="13">
        <f>IF(VLOOKUP($F30,appachieve!$B$10:$L$468,appachieve!G$1,FALSE)=0,"",VLOOKUP($F30,appachieve!$B$10:$L$468,appachieve!G$1,FALSE))</f>
        <v>612</v>
      </c>
      <c r="L30" s="13">
        <f>IF(VLOOKUP($F30,appachieve!$B$10:$L$468,appachieve!H$1,FALSE)=0,"",VLOOKUP($F30,appachieve!$B$10:$L$468,appachieve!H$1,FALSE))</f>
        <v>373</v>
      </c>
      <c r="M30" s="13">
        <f>IF(VLOOKUP($F30,appachieve!$B$10:$L$468,appachieve!I$1,FALSE)=0,"",VLOOKUP($F30,appachieve!$B$10:$L$468,appachieve!I$1,FALSE))</f>
        <v>423</v>
      </c>
      <c r="N30" s="35">
        <f>IF(VLOOKUP($F30,appachieve!$B$10:$L$468,appachieve!J$1,FALSE)=0,"",VLOOKUP($F30,appachieve!$B$10:$L$468,appachieve!J$1,FALSE))</f>
        <v>398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North Norfolk to Rural as a Region</v>
      </c>
      <c r="G33" s="66"/>
      <c r="H33" s="67"/>
      <c r="I33" s="19">
        <f>100*((I30-I31))/I31</f>
        <v>-7.4893048026915876</v>
      </c>
      <c r="J33" s="19">
        <f>100*((J30-J31))/J31</f>
        <v>-20.254109672630079</v>
      </c>
      <c r="K33" s="19">
        <f t="shared" ref="K33:N33" si="6">100*((K30-K31))/K31</f>
        <v>-6.7698322273986618</v>
      </c>
      <c r="L33" s="19">
        <f t="shared" si="6"/>
        <v>-30.352294160390166</v>
      </c>
      <c r="M33" s="19">
        <f t="shared" si="6"/>
        <v>-22.432779451874005</v>
      </c>
      <c r="N33" s="38">
        <f t="shared" si="6"/>
        <v>-17.587373028245832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North Norfolk to England</v>
      </c>
      <c r="G34" s="53"/>
      <c r="H34" s="54"/>
      <c r="I34" s="19">
        <f>100*(I30-I32)/I32</f>
        <v>9.4102885821831865</v>
      </c>
      <c r="J34" s="19">
        <f>100*(J30-J32)/J32</f>
        <v>-5.9493670886075947</v>
      </c>
      <c r="K34" s="19">
        <f t="shared" ref="K34:N34" si="7">100*(K30-K32)/K32</f>
        <v>15.909090909090908</v>
      </c>
      <c r="L34" s="19">
        <f t="shared" si="7"/>
        <v>-10.76555023923445</v>
      </c>
      <c r="M34" s="19">
        <f t="shared" si="7"/>
        <v>-4.7297297297297298</v>
      </c>
      <c r="N34" s="38">
        <f t="shared" si="7"/>
        <v>2.3136246786632393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North Norfolk</v>
      </c>
      <c r="G39" s="10"/>
      <c r="H39" s="11"/>
      <c r="I39" s="12">
        <f>IF(VLOOKUP($F39,'level3+'!$B$10:$BF$468,((3*'level3+'!B$1)+3),FALSE)=0,"",VLOOKUP($F39,'level3+'!$B$10:$BF$468,((3*'level3+'!B$1)+3),FALSE))</f>
        <v>36.6</v>
      </c>
      <c r="J39" s="12">
        <f>IF(VLOOKUP($F39,'level3+'!$B$10:$BF$468,((3*'level3+'!C$1)+3),FALSE)=0,"",VLOOKUP($F39,'level3+'!$B$10:$BF$468,((3*'level3+'!C$1)+3),FALSE))</f>
        <v>39.9</v>
      </c>
      <c r="K39" s="12">
        <f>IF(VLOOKUP($F39,'level3+'!$B$10:$BF$468,((3*'level3+'!D$1)+3),FALSE)=0,"",VLOOKUP($F39,'level3+'!$B$10:$BF$468,((3*'level3+'!D$1)+3),FALSE))</f>
        <v>36.799999999999997</v>
      </c>
      <c r="L39" s="12">
        <f>IF(VLOOKUP($F39,'level3+'!$B$10:$BF$468,((3*'level3+'!E$1)+3),FALSE)=0,"",VLOOKUP($F39,'level3+'!$B$10:$BF$468,((3*'level3+'!E$1)+3),FALSE))</f>
        <v>41.3</v>
      </c>
      <c r="M39" s="12">
        <f>IF(VLOOKUP($F39,'level3+'!$B$10:$BF$468,((3*'level3+'!F$1)+3),FALSE)=0,"",VLOOKUP($F39,'level3+'!$B$10:$BF$468,((3*'level3+'!F$1)+3),FALSE))</f>
        <v>41.8</v>
      </c>
      <c r="N39" s="12">
        <f>IF(VLOOKUP($F39,'level3+'!$B$10:$BF$468,((3*'level3+'!G$1)+3),FALSE)=0,"",VLOOKUP($F39,'level3+'!$B$10:$BF$468,((3*'level3+'!G$1)+3),FALSE))</f>
        <v>44.3</v>
      </c>
      <c r="O39" s="12">
        <f>IF(VLOOKUP($F39,'level3+'!$B$10:$BF$468,((3*'level3+'!H$1)+3),FALSE)=0,"",VLOOKUP($F39,'level3+'!$B$10:$BF$468,((3*'level3+'!H$1)+3),FALSE))</f>
        <v>44.3</v>
      </c>
      <c r="P39" s="12">
        <f>IF(VLOOKUP($F39,'level3+'!$B$10:$BF$468,((3*'level3+'!I$1)+3),FALSE)=0,"",VLOOKUP($F39,'level3+'!$B$10:$BF$468,((3*'level3+'!I$1)+3),FALSE))</f>
        <v>43.6</v>
      </c>
      <c r="Q39" s="12">
        <f>IF(VLOOKUP($F39,'level3+'!$B$10:$BF$468,((3*'level3+'!J$1)+3),FALSE)=0,"",VLOOKUP($F39,'level3+'!$B$10:$BF$468,((3*'level3+'!J$1)+3),FALSE))</f>
        <v>47.1</v>
      </c>
      <c r="R39" s="12">
        <f>IF(VLOOKUP($F39,'level3+'!$B$10:$BF$468,((3*'level3+'!K$1)+3),FALSE)=0,"",VLOOKUP($F39,'level3+'!$B$10:$BF$468,((3*'level3+'!K$1)+3),FALSE))</f>
        <v>43.5</v>
      </c>
      <c r="S39" s="12">
        <f>IF(VLOOKUP($F39,'level3+'!$B$10:$BF$468,((3*'level3+'!L$1)+3),FALSE)=0,"",VLOOKUP($F39,'level3+'!$B$10:$BF$468,((3*'level3+'!L$1)+3),FALSE))</f>
        <v>48.9</v>
      </c>
      <c r="T39" s="12">
        <f>IF(VLOOKUP($F39,'level3+'!$B$10:$BF$468,((3*'level3+'!M$1)+3),FALSE)=0,"",VLOOKUP($F39,'level3+'!$B$10:$BF$468,((3*'level3+'!M$1)+3),FALSE))</f>
        <v>38.799999999999997</v>
      </c>
      <c r="U39" s="12">
        <f>IF(VLOOKUP($F39,'level3+'!$B$10:$BF$468,((3*'level3+'!N$1)+3),FALSE)=0,"",VLOOKUP($F39,'level3+'!$B$10:$BF$468,((3*'level3+'!N$1)+3),FALSE))</f>
        <v>44</v>
      </c>
      <c r="V39" s="12">
        <f>IF(VLOOKUP($F39,'level3+'!$B$10:$BF$468,((3*'level3+'!O$1)+3),FALSE)=0,"",VLOOKUP($F39,'level3+'!$B$10:$BF$468,((3*'level3+'!O$1)+3),FALSE))</f>
        <v>45.7</v>
      </c>
      <c r="W39" s="12">
        <f>IF(VLOOKUP($F39,'level3+'!$B$10:$BF$468,((3*'level3+'!P$1)+3),FALSE)=0,"",VLOOKUP($F39,'level3+'!$B$10:$BF$468,((3*'level3+'!P$1)+3),FALSE))</f>
        <v>50.8</v>
      </c>
      <c r="X39" s="12">
        <f>IF(VLOOKUP($F39,'level3+'!$B$10:$BF$468,((3*'level3+'!Q$1)+3),FALSE)=0,"",VLOOKUP($F39,'level3+'!$B$10:$BF$468,((3*'level3+'!Q$1)+3),FALSE))</f>
        <v>58.6</v>
      </c>
      <c r="Y39" s="12">
        <f>IF(VLOOKUP($F39,'level3+'!$B$10:$BF$468,((3*'level3+'!R$1)+3),FALSE)=0,"",VLOOKUP($F39,'level3+'!$B$10:$BF$468,((3*'level3+'!R$1)+3),FALSE))</f>
        <v>53</v>
      </c>
      <c r="Z39" s="47">
        <f>IF(VLOOKUP($F39,'level3+'!$B$10:$BF$468,((3*'level3+'!S$1)+3),FALSE)=0,"",VLOOKUP($F39,'level3+'!$B$10:$BF$468,((3*'level3+'!S$1)+3),FALSE))</f>
        <v>53.8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North Norfolk to Rural as a Region</v>
      </c>
      <c r="G42" s="69"/>
      <c r="H42" s="70"/>
      <c r="I42" s="19">
        <f>((I39-I40))</f>
        <v>-7.8053877003211483</v>
      </c>
      <c r="J42" s="19">
        <f>((J39-J40))</f>
        <v>-5.072823933953444</v>
      </c>
      <c r="K42" s="19">
        <f t="shared" ref="K42:Z42" si="9">((K39-K40))</f>
        <v>-8.973552290406225</v>
      </c>
      <c r="L42" s="19">
        <f t="shared" si="9"/>
        <v>-5.6679232029969597</v>
      </c>
      <c r="M42" s="19">
        <f t="shared" si="9"/>
        <v>-4.1636504715291878</v>
      </c>
      <c r="N42" s="19">
        <f t="shared" si="9"/>
        <v>-3.2895316804407742</v>
      </c>
      <c r="O42" s="19">
        <f t="shared" si="9"/>
        <v>-5.0620522025278589</v>
      </c>
      <c r="P42" s="19">
        <f t="shared" si="9"/>
        <v>-7.0020460512418126</v>
      </c>
      <c r="Q42" s="19">
        <f t="shared" si="9"/>
        <v>-5.3394656695715028</v>
      </c>
      <c r="R42" s="19">
        <f t="shared" si="9"/>
        <v>-9.7755444139055854</v>
      </c>
      <c r="S42" s="19">
        <f t="shared" si="9"/>
        <v>-5.6700305071435082</v>
      </c>
      <c r="T42" s="19">
        <f t="shared" si="9"/>
        <v>-16.36031913292188</v>
      </c>
      <c r="U42" s="19">
        <f t="shared" si="9"/>
        <v>-11.941174701512743</v>
      </c>
      <c r="V42" s="19">
        <f t="shared" si="9"/>
        <v>-10.988586613818569</v>
      </c>
      <c r="W42" s="19">
        <f t="shared" si="9"/>
        <v>-6.589166276982489</v>
      </c>
      <c r="X42" s="19">
        <f t="shared" si="9"/>
        <v>0.45342034271246945</v>
      </c>
      <c r="Y42" s="19">
        <f t="shared" si="9"/>
        <v>-6.7708763002995767</v>
      </c>
      <c r="Z42" s="38">
        <f t="shared" si="9"/>
        <v>-5.7398759114170517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North Norfolk to England</v>
      </c>
      <c r="G43" s="53"/>
      <c r="H43" s="54"/>
      <c r="I43" s="19">
        <f>(I39-I41)</f>
        <v>-6.7999999999999972</v>
      </c>
      <c r="J43" s="19">
        <f>(J39-J41)</f>
        <v>-4.1000000000000014</v>
      </c>
      <c r="K43" s="19">
        <f t="shared" ref="K43:Z43" si="10">(K39-K41)</f>
        <v>-8</v>
      </c>
      <c r="L43" s="19">
        <f t="shared" si="10"/>
        <v>-4.5</v>
      </c>
      <c r="M43" s="19">
        <f t="shared" si="10"/>
        <v>-3.8000000000000043</v>
      </c>
      <c r="N43" s="19">
        <f t="shared" si="10"/>
        <v>-2.6000000000000014</v>
      </c>
      <c r="O43" s="19">
        <f t="shared" si="10"/>
        <v>-4.4000000000000057</v>
      </c>
      <c r="P43" s="19">
        <f t="shared" si="10"/>
        <v>-6.8999999999999986</v>
      </c>
      <c r="Q43" s="19">
        <f t="shared" si="10"/>
        <v>-6</v>
      </c>
      <c r="R43" s="19">
        <f t="shared" si="10"/>
        <v>-10.299999999999997</v>
      </c>
      <c r="S43" s="19">
        <f t="shared" si="10"/>
        <v>-5.8999999999999986</v>
      </c>
      <c r="T43" s="19">
        <f t="shared" si="10"/>
        <v>-16.800000000000004</v>
      </c>
      <c r="U43" s="19">
        <f t="shared" si="10"/>
        <v>-12.700000000000003</v>
      </c>
      <c r="V43" s="19">
        <f t="shared" si="10"/>
        <v>-11.299999999999997</v>
      </c>
      <c r="W43" s="19">
        <f t="shared" si="10"/>
        <v>-6.9000000000000057</v>
      </c>
      <c r="X43" s="19">
        <f t="shared" si="10"/>
        <v>0.10000000000000142</v>
      </c>
      <c r="Y43" s="19">
        <f t="shared" si="10"/>
        <v>-8.2000000000000028</v>
      </c>
      <c r="Z43" s="50">
        <f t="shared" si="10"/>
        <v>-7.5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North Norfolk</v>
      </c>
      <c r="G48" s="10"/>
      <c r="H48" s="11"/>
      <c r="I48" s="12">
        <f>IF(VLOOKUP($F48,participation!$B$10:$L$468,participation!E$1,FALSE)=0,"",VLOOKUP($F48,participation!$B$10:$L$468,participation!E$1,FALSE))</f>
        <v>5863</v>
      </c>
      <c r="J48" s="13">
        <f>IF(VLOOKUP($F48,participation!$B$10:$L$468,participation!F$1,FALSE)=0,"",VLOOKUP($F48,participation!$B$10:$L$468,participation!F$1,FALSE))</f>
        <v>5267</v>
      </c>
      <c r="K48" s="13">
        <f>IF(VLOOKUP($F48,participation!$B$10:$L$468,participation!G$1,FALSE)=0,"",VLOOKUP($F48,participation!$B$10:$L$468,participation!G$1,FALSE))</f>
        <v>4403</v>
      </c>
      <c r="L48" s="13">
        <f>IF(VLOOKUP($F48,participation!$B$10:$L$468,participation!H$1,FALSE)=0,"",VLOOKUP($F48,participation!$B$10:$L$468,participation!H$1,FALSE))</f>
        <v>3761</v>
      </c>
      <c r="M48" s="13">
        <f>IF(VLOOKUP($F48,participation!$B$10:$L$468,participation!I$1,FALSE)=0,"",VLOOKUP($F48,participation!$B$10:$L$468,participation!I$1,FALSE))</f>
        <v>3706</v>
      </c>
      <c r="N48" s="35">
        <f>IF(VLOOKUP($F48,participation!$B$10:$L$468,participation!J$1,FALSE)=0,"",VLOOKUP($F48,participation!$B$10:$L$468,participation!J$1,FALSE))</f>
        <v>3546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North Norfolk to Rural as a Region</v>
      </c>
      <c r="G51" s="66"/>
      <c r="H51" s="67"/>
      <c r="I51" s="19">
        <f>100*((I48-I49))/I49</f>
        <v>-6.2430240811256636</v>
      </c>
      <c r="J51" s="19">
        <f>100*((J48-J49))/J49</f>
        <v>-10.608044813153334</v>
      </c>
      <c r="K51" s="19">
        <f t="shared" ref="K51:N51" si="12">100*((K48-K49))/K49</f>
        <v>-22.234219100729664</v>
      </c>
      <c r="L51" s="19">
        <f t="shared" si="12"/>
        <v>-23.924927312604321</v>
      </c>
      <c r="M51" s="19">
        <f t="shared" si="12"/>
        <v>-20.244942559893918</v>
      </c>
      <c r="N51" s="38">
        <f t="shared" si="12"/>
        <v>-25.300965167577754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North Norfolk to England</v>
      </c>
      <c r="G52" s="53"/>
      <c r="H52" s="54"/>
      <c r="I52" s="19">
        <f>100*(I48-I50)/I50</f>
        <v>-13.626988803771361</v>
      </c>
      <c r="J52" s="19">
        <f>100*(J48-J50)/J50</f>
        <v>-20.051608986035216</v>
      </c>
      <c r="K52" s="19">
        <f t="shared" ref="K52:N52" si="13">100*(K48-K50)/K50</f>
        <v>-29.291793801188373</v>
      </c>
      <c r="L52" s="19">
        <f t="shared" si="13"/>
        <v>-28.279938977879482</v>
      </c>
      <c r="M52" s="19">
        <f t="shared" si="13"/>
        <v>-24.567474048442907</v>
      </c>
      <c r="N52" s="38">
        <f t="shared" si="13"/>
        <v>-31.158998252766452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1A+s+SLboMvi4Tk3MTrsQUn6ioOcU7zwdZ+fWDJnyg/+9sb9UWkDso7Gydh92xwSNg36Bys3M/oYO//3FNejpw==" saltValue="gdkYU6r782rCjYYp0Ypw+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2023-01-31T16:17:20Z</dcterms:modified>
</cp:coreProperties>
</file>