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8" documentId="8_{11F5A4CE-E681-4EA6-A08C-415319BF0E9E}" xr6:coauthVersionLast="47" xr6:coauthVersionMax="47" xr10:uidLastSave="{6E795D3B-08C0-49BC-939A-38ACD9E0BD93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<sst xmlns="http://schemas.openxmlformats.org/spreadsheetml/2006/main" count="9140" uniqueCount="1378">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</sst>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15.432646255365947</c:v>
                </c:pt>
                <c:pt idx="1">
                  <c:v>28.425845108631549</c:v>
                </c:pt>
                <c:pt idx="2">
                  <c:v>27.818030506718813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1411</c:v>
                </c:pt>
                <c:pt idx="1">
                  <c:v>1193</c:v>
                </c:pt>
                <c:pt idx="2">
                  <c:v>1151</c:v>
                </c:pt>
                <c:pt idx="3">
                  <c:v>969</c:v>
                </c:pt>
                <c:pt idx="4">
                  <c:v>889</c:v>
                </c:pt>
                <c:pt idx="5">
                  <c:v>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46.1</c:v>
                </c:pt>
                <c:pt idx="1">
                  <c:v>50.1</c:v>
                </c:pt>
                <c:pt idx="2">
                  <c:v>49.3</c:v>
                </c:pt>
                <c:pt idx="3">
                  <c:v>51.2</c:v>
                </c:pt>
                <c:pt idx="4">
                  <c:v>52.6</c:v>
                </c:pt>
                <c:pt idx="5">
                  <c:v>50.9</c:v>
                </c:pt>
                <c:pt idx="6">
                  <c:v>53.1</c:v>
                </c:pt>
                <c:pt idx="7">
                  <c:v>55.5</c:v>
                </c:pt>
                <c:pt idx="8">
                  <c:v>53.2</c:v>
                </c:pt>
                <c:pt idx="9">
                  <c:v>53</c:v>
                </c:pt>
                <c:pt idx="10">
                  <c:v>58.6</c:v>
                </c:pt>
                <c:pt idx="11">
                  <c:v>60.9</c:v>
                </c:pt>
                <c:pt idx="12">
                  <c:v>62</c:v>
                </c:pt>
                <c:pt idx="13">
                  <c:v>61.8</c:v>
                </c:pt>
                <c:pt idx="14">
                  <c:v>62.2</c:v>
                </c:pt>
                <c:pt idx="15">
                  <c:v>62.2</c:v>
                </c:pt>
                <c:pt idx="16">
                  <c:v>59.7</c:v>
                </c:pt>
                <c:pt idx="17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5744</c:v>
                </c:pt>
                <c:pt idx="1">
                  <c:v>6049</c:v>
                </c:pt>
                <c:pt idx="2">
                  <c:v>5586</c:v>
                </c:pt>
                <c:pt idx="3">
                  <c:v>5219</c:v>
                </c:pt>
                <c:pt idx="4">
                  <c:v>5414</c:v>
                </c:pt>
                <c:pt idx="5">
                  <c:v>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 Somerset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814</c:v>
                </c:pt>
                <c:pt idx="1">
                  <c:v>760</c:v>
                </c:pt>
                <c:pt idx="2">
                  <c:v>556</c:v>
                </c:pt>
                <c:pt idx="3">
                  <c:v>425</c:v>
                </c:pt>
                <c:pt idx="4">
                  <c:v>457</c:v>
                </c:pt>
                <c:pt idx="5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15240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6611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North Somerset was generally in line with the England situation and therefore greater than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North Somerset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generally in line with the England situation and consistently below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North Somerset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consistently greater than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North Somerset moved during</a:t>
          </a:r>
          <a:r>
            <a:rPr lang="en-GB" sz="1200" baseline="0">
              <a:effectLst/>
              <a:latin typeface="Avenir Next LT Pro" panose="020B0504020202020204" pitchFamily="34" charset="0"/>
            </a:rPr>
            <a:t> </a:t>
          </a:r>
          <a:r>
            <a:rPr lang="en-GB" sz="1200">
              <a:effectLst/>
              <a:latin typeface="Avenir Next LT Pro" panose="020B0504020202020204" pitchFamily="34" charset="0"/>
            </a:rPr>
            <a:t>the period from being below the rural and England situations to being above both.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North Somerset was generally in line with the England situation and consistently below the rural position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190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North Somerset</v>
      </c>
      <c r="G12" s="10"/>
      <c r="H12" s="11"/>
      <c r="I12" s="12">
        <f>IF(VLOOKUP($F12,'E&amp;T'!$B$10:$Q$468,'E&amp;T'!O$1,FALSE)=0,"",VLOOKUP($F12,'E&amp;T'!$B$10:$Q$468,'E&amp;T'!O$1,FALSE))</f>
        <v>15.432646255365947</v>
      </c>
      <c r="J12" s="13">
        <f>IF(VLOOKUP($F12,'E&amp;T'!$B$10:$Q$468,'E&amp;T'!P$1,FALSE)=0,"",VLOOKUP($F12,'E&amp;T'!$B$10:$Q$468,'E&amp;T'!P$1,FALSE))</f>
        <v>28.425845108631549</v>
      </c>
      <c r="K12" s="35">
        <f>IF(VLOOKUP($F12,'E&amp;T'!$B$10:$Q$468,'E&amp;T'!Q$1,FALSE)=0,"",VLOOKUP($F12,'E&amp;T'!$B$10:$Q$468,'E&amp;T'!Q$1,FALSE))</f>
        <v>27.818030506718813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North Somerset to Rural as a Region</v>
      </c>
      <c r="G15" s="66"/>
      <c r="H15" s="67"/>
      <c r="I15" s="19">
        <f>100*((I12-I13))/I13</f>
        <v>39.276605293062161</v>
      </c>
      <c r="J15" s="19">
        <f>100*((J12-J13))/J13</f>
        <v>65.040573381215864</v>
      </c>
      <c r="K15" s="38">
        <f t="shared" ref="K15" si="0">100*((K12-K13))/K13</f>
        <v>73.185664641811812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North Somerset to England</v>
      </c>
      <c r="G16" s="53"/>
      <c r="H16" s="54"/>
      <c r="I16" s="19">
        <f>100*(I12-I14)/I14</f>
        <v>-8.4489683551278949E-2</v>
      </c>
      <c r="J16" s="19">
        <f>100*(J12-J14)/J14</f>
        <v>0.7623056295602012</v>
      </c>
      <c r="K16" s="38">
        <f t="shared" ref="K16" si="1">100*(K12-K14)/K14</f>
        <v>-6.3697143495113142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North Somerset</v>
      </c>
      <c r="G21" s="10"/>
      <c r="H21" s="11"/>
      <c r="I21" s="12">
        <f>IF(VLOOKUP($F21,appstarts!$B$10:$L$468,appstarts!E$1,FALSE)=0,"",VLOOKUP($F21,appstarts!$B$10:$L$468,appstarts!E$1,FALSE))</f>
        <v>1411</v>
      </c>
      <c r="J21" s="13">
        <f>IF(VLOOKUP($F21,appstarts!$B$10:$L$468,appstarts!F$1,FALSE)=0,"",VLOOKUP($F21,appstarts!$B$10:$L$468,appstarts!F$1,FALSE))</f>
        <v>1193</v>
      </c>
      <c r="K21" s="13">
        <f>IF(VLOOKUP($F21,appstarts!$B$10:$L$468,appstarts!G$1,FALSE)=0,"",VLOOKUP($F21,appstarts!$B$10:$L$468,appstarts!G$1,FALSE))</f>
        <v>1151</v>
      </c>
      <c r="L21" s="13">
        <f>IF(VLOOKUP($F21,appstarts!$B$10:$L$468,appstarts!H$1,FALSE)=0,"",VLOOKUP($F21,appstarts!$B$10:$L$468,appstarts!H$1,FALSE))</f>
        <v>969</v>
      </c>
      <c r="M21" s="13">
        <f>IF(VLOOKUP($F21,appstarts!$B$10:$L$468,appstarts!I$1,FALSE)=0,"",VLOOKUP($F21,appstarts!$B$10:$L$468,appstarts!I$1,FALSE))</f>
        <v>889</v>
      </c>
      <c r="N21" s="35">
        <f>IF(VLOOKUP($F21,appstarts!$B$10:$L$468,appstarts!J$1,FALSE)=0,"",VLOOKUP($F21,appstarts!$B$10:$L$468,appstarts!J$1,FALSE))</f>
        <v>1001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North Somerset to Rural as a Region</v>
      </c>
      <c r="G24" s="66"/>
      <c r="H24" s="67"/>
      <c r="I24" s="19">
        <f>100*((I21-I22))/I22</f>
        <v>-13.899833091182977</v>
      </c>
      <c r="J24" s="19">
        <f>100*((J21-J22))/J22</f>
        <v>-5.8757990988361239</v>
      </c>
      <c r="K24" s="19">
        <f t="shared" ref="K24:N24" si="3">100*((K21-K22))/K22</f>
        <v>-11.771695904403359</v>
      </c>
      <c r="L24" s="19">
        <f t="shared" si="3"/>
        <v>-13.456060785501666</v>
      </c>
      <c r="M24" s="19">
        <f t="shared" si="3"/>
        <v>-16.973936797899462</v>
      </c>
      <c r="N24" s="38">
        <f t="shared" si="3"/>
        <v>-14.274434583881344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North Somerset to England</v>
      </c>
      <c r="G25" s="53"/>
      <c r="H25" s="54"/>
      <c r="I25" s="19">
        <f>100*(I21-I23)/I23</f>
        <v>-0.63380281690140849</v>
      </c>
      <c r="J25" s="19">
        <f>100*(J21-J23)/J23</f>
        <v>10.976744186046512</v>
      </c>
      <c r="K25" s="19">
        <f t="shared" ref="K25:N25" si="4">100*(K21-K23)/K23</f>
        <v>2.5846702317290551</v>
      </c>
      <c r="L25" s="19">
        <f t="shared" si="4"/>
        <v>5.5555555555555554</v>
      </c>
      <c r="M25" s="19">
        <f t="shared" si="4"/>
        <v>-2.5219298245614037</v>
      </c>
      <c r="N25" s="38">
        <f t="shared" si="4"/>
        <v>1.0090817356205852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North Somerset</v>
      </c>
      <c r="G30" s="10"/>
      <c r="H30" s="11"/>
      <c r="I30" s="12">
        <f>IF(VLOOKUP($F30,appachieve!$B$10:$L$468,appachieve!E$1,FALSE)=0,"",VLOOKUP($F30,appachieve!$B$10:$L$468,appachieve!E$1,FALSE))</f>
        <v>814</v>
      </c>
      <c r="J30" s="13">
        <f>IF(VLOOKUP($F30,appachieve!$B$10:$L$468,appachieve!F$1,FALSE)=0,"",VLOOKUP($F30,appachieve!$B$10:$L$468,appachieve!F$1,FALSE))</f>
        <v>760</v>
      </c>
      <c r="K30" s="13">
        <f>IF(VLOOKUP($F30,appachieve!$B$10:$L$468,appachieve!G$1,FALSE)=0,"",VLOOKUP($F30,appachieve!$B$10:$L$468,appachieve!G$1,FALSE))</f>
        <v>556</v>
      </c>
      <c r="L30" s="13">
        <f>IF(VLOOKUP($F30,appachieve!$B$10:$L$468,appachieve!H$1,FALSE)=0,"",VLOOKUP($F30,appachieve!$B$10:$L$468,appachieve!H$1,FALSE))</f>
        <v>425</v>
      </c>
      <c r="M30" s="13">
        <f>IF(VLOOKUP($F30,appachieve!$B$10:$L$468,appachieve!I$1,FALSE)=0,"",VLOOKUP($F30,appachieve!$B$10:$L$468,appachieve!I$1,FALSE))</f>
        <v>457</v>
      </c>
      <c r="N30" s="35">
        <f>IF(VLOOKUP($F30,appachieve!$B$10:$L$468,appachieve!J$1,FALSE)=0,"",VLOOKUP($F30,appachieve!$B$10:$L$468,appachieve!J$1,FALSE))</f>
        <v>413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North Somerset to Rural as a Region</v>
      </c>
      <c r="G33" s="66"/>
      <c r="H33" s="67"/>
      <c r="I33" s="19">
        <f>100*((I30-I31))/I31</f>
        <v>-13.64253911627403</v>
      </c>
      <c r="J33" s="19">
        <f>100*((J30-J31))/J31</f>
        <v>-18.429506529204389</v>
      </c>
      <c r="K33" s="19">
        <f t="shared" ref="K33:N33" si="6">100*((K30-K31))/K31</f>
        <v>-15.300697252342575</v>
      </c>
      <c r="L33" s="19">
        <f t="shared" si="6"/>
        <v>-20.64269441867512</v>
      </c>
      <c r="M33" s="19">
        <f t="shared" si="6"/>
        <v>-16.198061961008086</v>
      </c>
      <c r="N33" s="38">
        <f t="shared" si="6"/>
        <v>-14.481369499159623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North Somerset to England</v>
      </c>
      <c r="G34" s="53"/>
      <c r="H34" s="54"/>
      <c r="I34" s="19">
        <f>100*(I30-I32)/I32</f>
        <v>2.1329987452948558</v>
      </c>
      <c r="J34" s="19">
        <f>100*(J30-J32)/J32</f>
        <v>-3.7974683544303796</v>
      </c>
      <c r="K34" s="19">
        <f t="shared" ref="K34:N34" si="7">100*(K30-K32)/K32</f>
        <v>5.3030303030303028</v>
      </c>
      <c r="L34" s="19">
        <f t="shared" si="7"/>
        <v>1.6746411483253589</v>
      </c>
      <c r="M34" s="19">
        <f t="shared" si="7"/>
        <v>2.9279279279279278</v>
      </c>
      <c r="N34" s="38">
        <f t="shared" si="7"/>
        <v>6.1696658097686372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North Somerset</v>
      </c>
      <c r="G39" s="10"/>
      <c r="H39" s="11"/>
      <c r="I39" s="12">
        <f>IF(VLOOKUP($F39,'level3+'!$B$10:$BF$468,((3*'level3+'!B$1)+3),FALSE)=0,"",VLOOKUP($F39,'level3+'!$B$10:$BF$468,((3*'level3+'!B$1)+3),FALSE))</f>
        <v>46.1</v>
      </c>
      <c r="J39" s="12">
        <f>IF(VLOOKUP($F39,'level3+'!$B$10:$BF$468,((3*'level3+'!C$1)+3),FALSE)=0,"",VLOOKUP($F39,'level3+'!$B$10:$BF$468,((3*'level3+'!C$1)+3),FALSE))</f>
        <v>50.1</v>
      </c>
      <c r="K39" s="12">
        <f>IF(VLOOKUP($F39,'level3+'!$B$10:$BF$468,((3*'level3+'!D$1)+3),FALSE)=0,"",VLOOKUP($F39,'level3+'!$B$10:$BF$468,((3*'level3+'!D$1)+3),FALSE))</f>
        <v>49.3</v>
      </c>
      <c r="L39" s="12">
        <f>IF(VLOOKUP($F39,'level3+'!$B$10:$BF$468,((3*'level3+'!E$1)+3),FALSE)=0,"",VLOOKUP($F39,'level3+'!$B$10:$BF$468,((3*'level3+'!E$1)+3),FALSE))</f>
        <v>51.2</v>
      </c>
      <c r="M39" s="12">
        <f>IF(VLOOKUP($F39,'level3+'!$B$10:$BF$468,((3*'level3+'!F$1)+3),FALSE)=0,"",VLOOKUP($F39,'level3+'!$B$10:$BF$468,((3*'level3+'!F$1)+3),FALSE))</f>
        <v>52.6</v>
      </c>
      <c r="N39" s="12">
        <f>IF(VLOOKUP($F39,'level3+'!$B$10:$BF$468,((3*'level3+'!G$1)+3),FALSE)=0,"",VLOOKUP($F39,'level3+'!$B$10:$BF$468,((3*'level3+'!G$1)+3),FALSE))</f>
        <v>50.9</v>
      </c>
      <c r="O39" s="12">
        <f>IF(VLOOKUP($F39,'level3+'!$B$10:$BF$468,((3*'level3+'!H$1)+3),FALSE)=0,"",VLOOKUP($F39,'level3+'!$B$10:$BF$468,((3*'level3+'!H$1)+3),FALSE))</f>
        <v>53.1</v>
      </c>
      <c r="P39" s="12">
        <f>IF(VLOOKUP($F39,'level3+'!$B$10:$BF$468,((3*'level3+'!I$1)+3),FALSE)=0,"",VLOOKUP($F39,'level3+'!$B$10:$BF$468,((3*'level3+'!I$1)+3),FALSE))</f>
        <v>55.5</v>
      </c>
      <c r="Q39" s="12">
        <f>IF(VLOOKUP($F39,'level3+'!$B$10:$BF$468,((3*'level3+'!J$1)+3),FALSE)=0,"",VLOOKUP($F39,'level3+'!$B$10:$BF$468,((3*'level3+'!J$1)+3),FALSE))</f>
        <v>53.2</v>
      </c>
      <c r="R39" s="12">
        <f>IF(VLOOKUP($F39,'level3+'!$B$10:$BF$468,((3*'level3+'!K$1)+3),FALSE)=0,"",VLOOKUP($F39,'level3+'!$B$10:$BF$468,((3*'level3+'!K$1)+3),FALSE))</f>
        <v>53</v>
      </c>
      <c r="S39" s="12">
        <f>IF(VLOOKUP($F39,'level3+'!$B$10:$BF$468,((3*'level3+'!L$1)+3),FALSE)=0,"",VLOOKUP($F39,'level3+'!$B$10:$BF$468,((3*'level3+'!L$1)+3),FALSE))</f>
        <v>58.6</v>
      </c>
      <c r="T39" s="12">
        <f>IF(VLOOKUP($F39,'level3+'!$B$10:$BF$468,((3*'level3+'!M$1)+3),FALSE)=0,"",VLOOKUP($F39,'level3+'!$B$10:$BF$468,((3*'level3+'!M$1)+3),FALSE))</f>
        <v>60.9</v>
      </c>
      <c r="U39" s="12">
        <f>IF(VLOOKUP($F39,'level3+'!$B$10:$BF$468,((3*'level3+'!N$1)+3),FALSE)=0,"",VLOOKUP($F39,'level3+'!$B$10:$BF$468,((3*'level3+'!N$1)+3),FALSE))</f>
        <v>62</v>
      </c>
      <c r="V39" s="12">
        <f>IF(VLOOKUP($F39,'level3+'!$B$10:$BF$468,((3*'level3+'!O$1)+3),FALSE)=0,"",VLOOKUP($F39,'level3+'!$B$10:$BF$468,((3*'level3+'!O$1)+3),FALSE))</f>
        <v>61.8</v>
      </c>
      <c r="W39" s="12">
        <f>IF(VLOOKUP($F39,'level3+'!$B$10:$BF$468,((3*'level3+'!P$1)+3),FALSE)=0,"",VLOOKUP($F39,'level3+'!$B$10:$BF$468,((3*'level3+'!P$1)+3),FALSE))</f>
        <v>62.2</v>
      </c>
      <c r="X39" s="12">
        <f>IF(VLOOKUP($F39,'level3+'!$B$10:$BF$468,((3*'level3+'!Q$1)+3),FALSE)=0,"",VLOOKUP($F39,'level3+'!$B$10:$BF$468,((3*'level3+'!Q$1)+3),FALSE))</f>
        <v>62.2</v>
      </c>
      <c r="Y39" s="12">
        <f>IF(VLOOKUP($F39,'level3+'!$B$10:$BF$468,((3*'level3+'!R$1)+3),FALSE)=0,"",VLOOKUP($F39,'level3+'!$B$10:$BF$468,((3*'level3+'!R$1)+3),FALSE))</f>
        <v>59.7</v>
      </c>
      <c r="Z39" s="47">
        <f>IF(VLOOKUP($F39,'level3+'!$B$10:$BF$468,((3*'level3+'!S$1)+3),FALSE)=0,"",VLOOKUP($F39,'level3+'!$B$10:$BF$468,((3*'level3+'!S$1)+3),FALSE))</f>
        <v>64.3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North Somerset to Rural as a Region</v>
      </c>
      <c r="G42" s="69"/>
      <c r="H42" s="70"/>
      <c r="I42" s="19">
        <f>((I39-I40))</f>
        <v>1.6946122996788517</v>
      </c>
      <c r="J42" s="19">
        <f>((J39-J40))</f>
        <v>5.1271760660465588</v>
      </c>
      <c r="K42" s="19">
        <f t="shared" ref="K42:Z42" si="9">((K39-K40))</f>
        <v>3.526447709593775</v>
      </c>
      <c r="L42" s="19">
        <f t="shared" si="9"/>
        <v>4.232076797003046</v>
      </c>
      <c r="M42" s="19">
        <f t="shared" si="9"/>
        <v>6.6363495284708165</v>
      </c>
      <c r="N42" s="19">
        <f t="shared" si="9"/>
        <v>3.3104683195592273</v>
      </c>
      <c r="O42" s="19">
        <f t="shared" si="9"/>
        <v>3.7379477974721453</v>
      </c>
      <c r="P42" s="19">
        <f t="shared" si="9"/>
        <v>4.897953948758186</v>
      </c>
      <c r="Q42" s="19">
        <f t="shared" si="9"/>
        <v>0.76053433042849861</v>
      </c>
      <c r="R42" s="19">
        <f t="shared" si="9"/>
        <v>-0.27554441390558537</v>
      </c>
      <c r="S42" s="19">
        <f t="shared" si="9"/>
        <v>4.0299694928564946</v>
      </c>
      <c r="T42" s="19">
        <f t="shared" si="9"/>
        <v>5.7396808670781212</v>
      </c>
      <c r="U42" s="19">
        <f t="shared" si="9"/>
        <v>6.0588252984872568</v>
      </c>
      <c r="V42" s="19">
        <f t="shared" si="9"/>
        <v>5.1114133861814253</v>
      </c>
      <c r="W42" s="19">
        <f t="shared" si="9"/>
        <v>4.8108337230175167</v>
      </c>
      <c r="X42" s="19">
        <f t="shared" si="9"/>
        <v>4.0534203427124709</v>
      </c>
      <c r="Y42" s="19">
        <f t="shared" si="9"/>
        <v>-7.0876300299573813E-2</v>
      </c>
      <c r="Z42" s="38">
        <f t="shared" si="9"/>
        <v>4.7601240885829483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North Somerset to England</v>
      </c>
      <c r="G43" s="53"/>
      <c r="H43" s="54"/>
      <c r="I43" s="19">
        <f>(I39-I41)</f>
        <v>2.7000000000000028</v>
      </c>
      <c r="J43" s="19">
        <f>(J39-J41)</f>
        <v>6.1000000000000014</v>
      </c>
      <c r="K43" s="19">
        <f t="shared" ref="K43:Z43" si="10">(K39-K41)</f>
        <v>4.5</v>
      </c>
      <c r="L43" s="19">
        <f t="shared" si="10"/>
        <v>5.4000000000000057</v>
      </c>
      <c r="M43" s="19">
        <f t="shared" si="10"/>
        <v>7</v>
      </c>
      <c r="N43" s="19">
        <f t="shared" si="10"/>
        <v>4</v>
      </c>
      <c r="O43" s="19">
        <f t="shared" si="10"/>
        <v>4.3999999999999986</v>
      </c>
      <c r="P43" s="19">
        <f t="shared" si="10"/>
        <v>5</v>
      </c>
      <c r="Q43" s="19">
        <f t="shared" si="10"/>
        <v>0.10000000000000142</v>
      </c>
      <c r="R43" s="19">
        <f t="shared" si="10"/>
        <v>-0.79999999999999716</v>
      </c>
      <c r="S43" s="19">
        <f t="shared" si="10"/>
        <v>3.8000000000000043</v>
      </c>
      <c r="T43" s="19">
        <f t="shared" si="10"/>
        <v>5.2999999999999972</v>
      </c>
      <c r="U43" s="19">
        <f t="shared" si="10"/>
        <v>5.2999999999999972</v>
      </c>
      <c r="V43" s="19">
        <f t="shared" si="10"/>
        <v>4.7999999999999972</v>
      </c>
      <c r="W43" s="19">
        <f t="shared" si="10"/>
        <v>4.5</v>
      </c>
      <c r="X43" s="19">
        <f t="shared" si="10"/>
        <v>3.7000000000000028</v>
      </c>
      <c r="Y43" s="19">
        <f t="shared" si="10"/>
        <v>-1.5</v>
      </c>
      <c r="Z43" s="50">
        <f t="shared" si="10"/>
        <v>3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North Somerset</v>
      </c>
      <c r="G48" s="10"/>
      <c r="H48" s="11"/>
      <c r="I48" s="12">
        <f>IF(VLOOKUP($F48,participation!$B$10:$L$468,participation!E$1,FALSE)=0,"",VLOOKUP($F48,participation!$B$10:$L$468,participation!E$1,FALSE))</f>
        <v>5744</v>
      </c>
      <c r="J48" s="13">
        <f>IF(VLOOKUP($F48,participation!$B$10:$L$468,participation!F$1,FALSE)=0,"",VLOOKUP($F48,participation!$B$10:$L$468,participation!F$1,FALSE))</f>
        <v>6049</v>
      </c>
      <c r="K48" s="13">
        <f>IF(VLOOKUP($F48,participation!$B$10:$L$468,participation!G$1,FALSE)=0,"",VLOOKUP($F48,participation!$B$10:$L$468,participation!G$1,FALSE))</f>
        <v>5586</v>
      </c>
      <c r="L48" s="13">
        <f>IF(VLOOKUP($F48,participation!$B$10:$L$468,participation!H$1,FALSE)=0,"",VLOOKUP($F48,participation!$B$10:$L$468,participation!H$1,FALSE))</f>
        <v>5219</v>
      </c>
      <c r="M48" s="13">
        <f>IF(VLOOKUP($F48,participation!$B$10:$L$468,participation!I$1,FALSE)=0,"",VLOOKUP($F48,participation!$B$10:$L$468,participation!I$1,FALSE))</f>
        <v>5414</v>
      </c>
      <c r="N48" s="35">
        <f>IF(VLOOKUP($F48,participation!$B$10:$L$468,participation!J$1,FALSE)=0,"",VLOOKUP($F48,participation!$B$10:$L$468,participation!J$1,FALSE))</f>
        <v>5345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North Somerset to Rural as a Region</v>
      </c>
      <c r="G51" s="66"/>
      <c r="H51" s="67"/>
      <c r="I51" s="19">
        <f>100*((I48-I49))/I49</f>
        <v>-8.14598845676033</v>
      </c>
      <c r="J51" s="19">
        <f>100*((J48-J49))/J49</f>
        <v>2.6641232058544668</v>
      </c>
      <c r="K51" s="19">
        <f t="shared" ref="K51:N51" si="12">100*((K48-K49))/K49</f>
        <v>-1.3400744711959798</v>
      </c>
      <c r="L51" s="19">
        <f t="shared" si="12"/>
        <v>5.5665526071571492</v>
      </c>
      <c r="M51" s="19">
        <f t="shared" si="12"/>
        <v>16.512110356377317</v>
      </c>
      <c r="N51" s="38">
        <f t="shared" si="12"/>
        <v>12.596260907867144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North Somerset to England</v>
      </c>
      <c r="G52" s="53"/>
      <c r="H52" s="54"/>
      <c r="I52" s="19">
        <f>100*(I48-I50)/I50</f>
        <v>-15.380082498526813</v>
      </c>
      <c r="J52" s="19">
        <f>100*(J48-J50)/J50</f>
        <v>-8.1815421979356397</v>
      </c>
      <c r="K52" s="19">
        <f t="shared" ref="K52:N52" si="13">100*(K48-K50)/K50</f>
        <v>-10.293881483860607</v>
      </c>
      <c r="L52" s="19">
        <f t="shared" si="13"/>
        <v>-0.47673531655225021</v>
      </c>
      <c r="M52" s="19">
        <f t="shared" si="13"/>
        <v>10.197435375534297</v>
      </c>
      <c r="N52" s="38">
        <f t="shared" si="13"/>
        <v>3.7662589788390606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Uk20ct0O4riREAshybpMBlwo3CjHhrwWT9CaHrRrIeYbXJMraordjfTVNJIantyZDN5H6K0eeUIl/8/sCEZFPw==" saltValue="6pqHVgk+xN5qZgLNYSi8l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2023-01-31T16:48:37Z</dcterms:modified>
</cp:coreProperties>
</file>