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10AB36DC-61AA-45AC-8079-600AEBCC7D51}" xr6:coauthVersionLast="47" xr6:coauthVersionMax="47" xr10:uidLastSave="{0B6C31DE-1C2F-4D99-8B29-51C995B1C041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<sst xmlns="http://schemas.openxmlformats.org/spreadsheetml/2006/main" count="9140" uniqueCount="1378">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</sst>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Nottinghamshire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13.951620074388199</c:v>
                </c:pt>
                <c:pt idx="1">
                  <c:v>24.018764183560016</c:v>
                </c:pt>
                <c:pt idx="2">
                  <c:v>26.132910637073849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Nottinghamshire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1709.6629431201704</c:v>
                </c:pt>
                <c:pt idx="1">
                  <c:v>1210.4493539181499</c:v>
                </c:pt>
                <c:pt idx="2">
                  <c:v>1236.4047117807252</c:v>
                </c:pt>
                <c:pt idx="3">
                  <c:v>1024.5524500408042</c:v>
                </c:pt>
                <c:pt idx="4">
                  <c:v>998.90252686686847</c:v>
                </c:pt>
                <c:pt idx="5">
                  <c:v>1100.5436828048071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Nottinghamshire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46.6</c:v>
                </c:pt>
                <c:pt idx="1">
                  <c:v>46.6</c:v>
                </c:pt>
                <c:pt idx="2">
                  <c:v>45.9</c:v>
                </c:pt>
                <c:pt idx="3">
                  <c:v>46.1</c:v>
                </c:pt>
                <c:pt idx="4">
                  <c:v>44.5</c:v>
                </c:pt>
                <c:pt idx="5">
                  <c:v>44</c:v>
                </c:pt>
                <c:pt idx="6">
                  <c:v>45.6</c:v>
                </c:pt>
                <c:pt idx="7">
                  <c:v>48.4</c:v>
                </c:pt>
                <c:pt idx="8">
                  <c:v>50.7</c:v>
                </c:pt>
                <c:pt idx="9">
                  <c:v>51.1</c:v>
                </c:pt>
                <c:pt idx="10">
                  <c:v>49.8</c:v>
                </c:pt>
                <c:pt idx="11">
                  <c:v>51.9</c:v>
                </c:pt>
                <c:pt idx="12">
                  <c:v>53.2</c:v>
                </c:pt>
                <c:pt idx="13">
                  <c:v>49.5</c:v>
                </c:pt>
                <c:pt idx="14">
                  <c:v>53</c:v>
                </c:pt>
                <c:pt idx="15">
                  <c:v>55.7</c:v>
                </c:pt>
                <c:pt idx="16">
                  <c:v>56.5</c:v>
                </c:pt>
                <c:pt idx="17">
                  <c:v>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Nottinghamshire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7238.0706176849953</c:v>
                </c:pt>
                <c:pt idx="1">
                  <c:v>7240.7676457350235</c:v>
                </c:pt>
                <c:pt idx="2">
                  <c:v>6447.5418204803345</c:v>
                </c:pt>
                <c:pt idx="3">
                  <c:v>5286.7393783649586</c:v>
                </c:pt>
                <c:pt idx="4">
                  <c:v>4849.5719238072697</c:v>
                </c:pt>
                <c:pt idx="5">
                  <c:v>5224.889055194014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Nottinghamshire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990.61785848736031</c:v>
                </c:pt>
                <c:pt idx="1">
                  <c:v>909.78733378954848</c:v>
                </c:pt>
                <c:pt idx="2">
                  <c:v>596.74879557823715</c:v>
                </c:pt>
                <c:pt idx="3">
                  <c:v>471.57460209593989</c:v>
                </c:pt>
                <c:pt idx="4">
                  <c:v>478.09298216518584</c:v>
                </c:pt>
                <c:pt idx="5">
                  <c:v>463.27914010553519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190500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8364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Nottinghamshire was consistently between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 with a widening gap to the rural situation.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Nottinghamshire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generally between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Nottinghamshire began the period considered here greater than both the rural and England situations but a slower rate of increase saw it drop below both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Nottinghamshire was generally greater than both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Nottinghamshire was generally between the rural and England situations over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period</a:t>
          </a:r>
          <a:r>
            <a:rPr lang="en-GB" sz="1200">
              <a:effectLst/>
              <a:latin typeface="Avenir Next LT Pro" panose="020B0504020202020204" pitchFamily="34" charset="0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337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Nottinghamshire</v>
      </c>
      <c r="G12" s="10"/>
      <c r="H12" s="11"/>
      <c r="I12" s="12">
        <f>IF(VLOOKUP($F12,'E&amp;T'!$B$10:$Q$468,'E&amp;T'!O$1,FALSE)=0,"",VLOOKUP($F12,'E&amp;T'!$B$10:$Q$468,'E&amp;T'!O$1,FALSE))</f>
        <v>13.951620074388199</v>
      </c>
      <c r="J12" s="13">
        <f>IF(VLOOKUP($F12,'E&amp;T'!$B$10:$Q$468,'E&amp;T'!P$1,FALSE)=0,"",VLOOKUP($F12,'E&amp;T'!$B$10:$Q$468,'E&amp;T'!P$1,FALSE))</f>
        <v>24.018764183560016</v>
      </c>
      <c r="K12" s="35">
        <f>IF(VLOOKUP($F12,'E&amp;T'!$B$10:$Q$468,'E&amp;T'!Q$1,FALSE)=0,"",VLOOKUP($F12,'E&amp;T'!$B$10:$Q$468,'E&amp;T'!Q$1,FALSE))</f>
        <v>26.132910637073849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Nottinghamshire to Rural as a Region</v>
      </c>
      <c r="G15" s="66"/>
      <c r="H15" s="67"/>
      <c r="I15" s="19">
        <f>100*((I12-I13))/I13</f>
        <v>25.910634517634843</v>
      </c>
      <c r="J15" s="19">
        <f>100*((J12-J13))/J13</f>
        <v>39.45304344036056</v>
      </c>
      <c r="K15" s="38">
        <f t="shared" ref="K15" si="0">100*((K12-K13))/K13</f>
        <v>62.69467734653584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Nottinghamshire to England</v>
      </c>
      <c r="G16" s="53"/>
      <c r="H16" s="54"/>
      <c r="I16" s="19">
        <f>100*(I12-I14)/I14</f>
        <v>-9.6730906412749693</v>
      </c>
      <c r="J16" s="19">
        <f>100*(J12-J14)/J14</f>
        <v>-14.859662104705013</v>
      </c>
      <c r="K16" s="38">
        <f t="shared" ref="K16" si="1">100*(K12-K14)/K14</f>
        <v>-12.041512527749148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Nottinghamshire</v>
      </c>
      <c r="G21" s="10"/>
      <c r="H21" s="11"/>
      <c r="I21" s="12">
        <f>IF(VLOOKUP($F21,appstarts!$B$10:$L$468,appstarts!E$1,FALSE)=0,"",VLOOKUP($F21,appstarts!$B$10:$L$468,appstarts!E$1,FALSE))</f>
        <v>1709.6629431201704</v>
      </c>
      <c r="J21" s="13">
        <f>IF(VLOOKUP($F21,appstarts!$B$10:$L$468,appstarts!F$1,FALSE)=0,"",VLOOKUP($F21,appstarts!$B$10:$L$468,appstarts!F$1,FALSE))</f>
        <v>1210.4493539181499</v>
      </c>
      <c r="K21" s="13">
        <f>IF(VLOOKUP($F21,appstarts!$B$10:$L$468,appstarts!G$1,FALSE)=0,"",VLOOKUP($F21,appstarts!$B$10:$L$468,appstarts!G$1,FALSE))</f>
        <v>1236.4047117807252</v>
      </c>
      <c r="L21" s="13">
        <f>IF(VLOOKUP($F21,appstarts!$B$10:$L$468,appstarts!H$1,FALSE)=0,"",VLOOKUP($F21,appstarts!$B$10:$L$468,appstarts!H$1,FALSE))</f>
        <v>1024.5524500408042</v>
      </c>
      <c r="M21" s="13">
        <f>IF(VLOOKUP($F21,appstarts!$B$10:$L$468,appstarts!I$1,FALSE)=0,"",VLOOKUP($F21,appstarts!$B$10:$L$468,appstarts!I$1,FALSE))</f>
        <v>998.90252686686847</v>
      </c>
      <c r="N21" s="35">
        <f>IF(VLOOKUP($F21,appstarts!$B$10:$L$468,appstarts!J$1,FALSE)=0,"",VLOOKUP($F21,appstarts!$B$10:$L$468,appstarts!J$1,FALSE))</f>
        <v>1100.5436828048071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Nottinghamshire to Rural as a Region</v>
      </c>
      <c r="G24" s="66"/>
      <c r="H24" s="67"/>
      <c r="I24" s="19">
        <f>100*((I21-I22))/I22</f>
        <v>4.3247801278993769</v>
      </c>
      <c r="J24" s="19">
        <f>100*((J21-J22))/J22</f>
        <v>-4.4990962540855373</v>
      </c>
      <c r="K24" s="19">
        <f t="shared" ref="K24:N24" si="3">100*((K21-K22))/K22</f>
        <v>-5.2251165106704267</v>
      </c>
      <c r="L24" s="19">
        <f t="shared" si="3"/>
        <v>-8.4945253267319938</v>
      </c>
      <c r="M24" s="19">
        <f t="shared" si="3"/>
        <v>-6.7098488994527008</v>
      </c>
      <c r="N24" s="38">
        <f t="shared" si="3"/>
        <v>-5.7495210054149579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Nottinghamshire to England</v>
      </c>
      <c r="G25" s="53"/>
      <c r="H25" s="54"/>
      <c r="I25" s="19">
        <f>100*(I21-I23)/I23</f>
        <v>20.398798811279608</v>
      </c>
      <c r="J25" s="19">
        <f>100*(J21-J23)/J23</f>
        <v>12.599939899362779</v>
      </c>
      <c r="K25" s="19">
        <f t="shared" ref="K25:N25" si="4">100*(K21-K23)/K23</f>
        <v>10.196498376178713</v>
      </c>
      <c r="L25" s="19">
        <f t="shared" si="4"/>
        <v>11.607020701612653</v>
      </c>
      <c r="M25" s="19">
        <f t="shared" si="4"/>
        <v>9.5287858406654014</v>
      </c>
      <c r="N25" s="38">
        <f t="shared" si="4"/>
        <v>11.053852957094557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Nottinghamshire</v>
      </c>
      <c r="G30" s="10"/>
      <c r="H30" s="11"/>
      <c r="I30" s="12">
        <f>IF(VLOOKUP($F30,appachieve!$B$10:$L$468,appachieve!E$1,FALSE)=0,"",VLOOKUP($F30,appachieve!$B$10:$L$468,appachieve!E$1,FALSE))</f>
        <v>990.61785848736031</v>
      </c>
      <c r="J30" s="13">
        <f>IF(VLOOKUP($F30,appachieve!$B$10:$L$468,appachieve!F$1,FALSE)=0,"",VLOOKUP($F30,appachieve!$B$10:$L$468,appachieve!F$1,FALSE))</f>
        <v>909.78733378954848</v>
      </c>
      <c r="K30" s="13">
        <f>IF(VLOOKUP($F30,appachieve!$B$10:$L$468,appachieve!G$1,FALSE)=0,"",VLOOKUP($F30,appachieve!$B$10:$L$468,appachieve!G$1,FALSE))</f>
        <v>596.74879557823715</v>
      </c>
      <c r="L30" s="13">
        <f>IF(VLOOKUP($F30,appachieve!$B$10:$L$468,appachieve!H$1,FALSE)=0,"",VLOOKUP($F30,appachieve!$B$10:$L$468,appachieve!H$1,FALSE))</f>
        <v>471.57460209593989</v>
      </c>
      <c r="M30" s="13">
        <f>IF(VLOOKUP($F30,appachieve!$B$10:$L$468,appachieve!I$1,FALSE)=0,"",VLOOKUP($F30,appachieve!$B$10:$L$468,appachieve!I$1,FALSE))</f>
        <v>478.09298216518584</v>
      </c>
      <c r="N30" s="35">
        <f>IF(VLOOKUP($F30,appachieve!$B$10:$L$468,appachieve!J$1,FALSE)=0,"",VLOOKUP($F30,appachieve!$B$10:$L$468,appachieve!J$1,FALSE))</f>
        <v>463.27914010553519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Nottinghamshire to Rural as a Region</v>
      </c>
      <c r="G33" s="66"/>
      <c r="H33" s="67"/>
      <c r="I33" s="19">
        <f>100*((I30-I31))/I31</f>
        <v>5.0948930774479217</v>
      </c>
      <c r="J33" s="19">
        <f>100*((J30-J31))/J31</f>
        <v>-2.3528924069830093</v>
      </c>
      <c r="K33" s="19">
        <f t="shared" ref="K33:N33" si="6">100*((K30-K31))/K31</f>
        <v>-9.0931530557894948</v>
      </c>
      <c r="L33" s="19">
        <f t="shared" si="6"/>
        <v>-11.946141640190145</v>
      </c>
      <c r="M33" s="19">
        <f t="shared" si="6"/>
        <v>-12.330156524543174</v>
      </c>
      <c r="N33" s="38">
        <f t="shared" si="6"/>
        <v>-4.0702237253454614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Nottinghamshire to England</v>
      </c>
      <c r="G34" s="53"/>
      <c r="H34" s="54"/>
      <c r="I34" s="19">
        <f>100*(I30-I32)/I32</f>
        <v>24.293332307071559</v>
      </c>
      <c r="J34" s="19">
        <f>100*(J30-J32)/J32</f>
        <v>15.162953644246643</v>
      </c>
      <c r="K34" s="19">
        <f t="shared" ref="K34:N34" si="7">100*(K30-K32)/K32</f>
        <v>13.020605223150975</v>
      </c>
      <c r="L34" s="19">
        <f t="shared" si="7"/>
        <v>12.816890453574139</v>
      </c>
      <c r="M34" s="19">
        <f t="shared" si="7"/>
        <v>7.6785995867535686</v>
      </c>
      <c r="N34" s="38">
        <f t="shared" si="7"/>
        <v>19.094894628672286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Nottinghamshire</v>
      </c>
      <c r="G39" s="10"/>
      <c r="H39" s="11"/>
      <c r="I39" s="12">
        <f>IF(VLOOKUP($F39,'level3+'!$B$10:$BF$468,((3*'level3+'!B$1)+3),FALSE)=0,"",VLOOKUP($F39,'level3+'!$B$10:$BF$468,((3*'level3+'!B$1)+3),FALSE))</f>
        <v>46.6</v>
      </c>
      <c r="J39" s="12">
        <f>IF(VLOOKUP($F39,'level3+'!$B$10:$BF$468,((3*'level3+'!C$1)+3),FALSE)=0,"",VLOOKUP($F39,'level3+'!$B$10:$BF$468,((3*'level3+'!C$1)+3),FALSE))</f>
        <v>46.6</v>
      </c>
      <c r="K39" s="12">
        <f>IF(VLOOKUP($F39,'level3+'!$B$10:$BF$468,((3*'level3+'!D$1)+3),FALSE)=0,"",VLOOKUP($F39,'level3+'!$B$10:$BF$468,((3*'level3+'!D$1)+3),FALSE))</f>
        <v>45.9</v>
      </c>
      <c r="L39" s="12">
        <f>IF(VLOOKUP($F39,'level3+'!$B$10:$BF$468,((3*'level3+'!E$1)+3),FALSE)=0,"",VLOOKUP($F39,'level3+'!$B$10:$BF$468,((3*'level3+'!E$1)+3),FALSE))</f>
        <v>46.1</v>
      </c>
      <c r="M39" s="12">
        <f>IF(VLOOKUP($F39,'level3+'!$B$10:$BF$468,((3*'level3+'!F$1)+3),FALSE)=0,"",VLOOKUP($F39,'level3+'!$B$10:$BF$468,((3*'level3+'!F$1)+3),FALSE))</f>
        <v>44.5</v>
      </c>
      <c r="N39" s="12">
        <f>IF(VLOOKUP($F39,'level3+'!$B$10:$BF$468,((3*'level3+'!G$1)+3),FALSE)=0,"",VLOOKUP($F39,'level3+'!$B$10:$BF$468,((3*'level3+'!G$1)+3),FALSE))</f>
        <v>44</v>
      </c>
      <c r="O39" s="12">
        <f>IF(VLOOKUP($F39,'level3+'!$B$10:$BF$468,((3*'level3+'!H$1)+3),FALSE)=0,"",VLOOKUP($F39,'level3+'!$B$10:$BF$468,((3*'level3+'!H$1)+3),FALSE))</f>
        <v>45.6</v>
      </c>
      <c r="P39" s="12">
        <f>IF(VLOOKUP($F39,'level3+'!$B$10:$BF$468,((3*'level3+'!I$1)+3),FALSE)=0,"",VLOOKUP($F39,'level3+'!$B$10:$BF$468,((3*'level3+'!I$1)+3),FALSE))</f>
        <v>48.4</v>
      </c>
      <c r="Q39" s="12">
        <f>IF(VLOOKUP($F39,'level3+'!$B$10:$BF$468,((3*'level3+'!J$1)+3),FALSE)=0,"",VLOOKUP($F39,'level3+'!$B$10:$BF$468,((3*'level3+'!J$1)+3),FALSE))</f>
        <v>50.7</v>
      </c>
      <c r="R39" s="12">
        <f>IF(VLOOKUP($F39,'level3+'!$B$10:$BF$468,((3*'level3+'!K$1)+3),FALSE)=0,"",VLOOKUP($F39,'level3+'!$B$10:$BF$468,((3*'level3+'!K$1)+3),FALSE))</f>
        <v>51.1</v>
      </c>
      <c r="S39" s="12">
        <f>IF(VLOOKUP($F39,'level3+'!$B$10:$BF$468,((3*'level3+'!L$1)+3),FALSE)=0,"",VLOOKUP($F39,'level3+'!$B$10:$BF$468,((3*'level3+'!L$1)+3),FALSE))</f>
        <v>49.8</v>
      </c>
      <c r="T39" s="12">
        <f>IF(VLOOKUP($F39,'level3+'!$B$10:$BF$468,((3*'level3+'!M$1)+3),FALSE)=0,"",VLOOKUP($F39,'level3+'!$B$10:$BF$468,((3*'level3+'!M$1)+3),FALSE))</f>
        <v>51.9</v>
      </c>
      <c r="U39" s="12">
        <f>IF(VLOOKUP($F39,'level3+'!$B$10:$BF$468,((3*'level3+'!N$1)+3),FALSE)=0,"",VLOOKUP($F39,'level3+'!$B$10:$BF$468,((3*'level3+'!N$1)+3),FALSE))</f>
        <v>53.2</v>
      </c>
      <c r="V39" s="12">
        <f>IF(VLOOKUP($F39,'level3+'!$B$10:$BF$468,((3*'level3+'!O$1)+3),FALSE)=0,"",VLOOKUP($F39,'level3+'!$B$10:$BF$468,((3*'level3+'!O$1)+3),FALSE))</f>
        <v>49.5</v>
      </c>
      <c r="W39" s="12">
        <f>IF(VLOOKUP($F39,'level3+'!$B$10:$BF$468,((3*'level3+'!P$1)+3),FALSE)=0,"",VLOOKUP($F39,'level3+'!$B$10:$BF$468,((3*'level3+'!P$1)+3),FALSE))</f>
        <v>53</v>
      </c>
      <c r="X39" s="12">
        <f>IF(VLOOKUP($F39,'level3+'!$B$10:$BF$468,((3*'level3+'!Q$1)+3),FALSE)=0,"",VLOOKUP($F39,'level3+'!$B$10:$BF$468,((3*'level3+'!Q$1)+3),FALSE))</f>
        <v>55.7</v>
      </c>
      <c r="Y39" s="12">
        <f>IF(VLOOKUP($F39,'level3+'!$B$10:$BF$468,((3*'level3+'!R$1)+3),FALSE)=0,"",VLOOKUP($F39,'level3+'!$B$10:$BF$468,((3*'level3+'!R$1)+3),FALSE))</f>
        <v>56.5</v>
      </c>
      <c r="Z39" s="47">
        <f>IF(VLOOKUP($F39,'level3+'!$B$10:$BF$468,((3*'level3+'!S$1)+3),FALSE)=0,"",VLOOKUP($F39,'level3+'!$B$10:$BF$468,((3*'level3+'!S$1)+3),FALSE))</f>
        <v>54.1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Nottinghamshire to Rural as a Region</v>
      </c>
      <c r="G42" s="69"/>
      <c r="H42" s="70"/>
      <c r="I42" s="19">
        <f>((I39-I40))</f>
        <v>2.1946122996788517</v>
      </c>
      <c r="J42" s="19">
        <f>((J39-J40))</f>
        <v>1.6271760660465588</v>
      </c>
      <c r="K42" s="19">
        <f t="shared" ref="K42:Z42" si="9">((K39-K40))</f>
        <v>0.12644770959377638</v>
      </c>
      <c r="L42" s="19">
        <f t="shared" si="9"/>
        <v>-0.86792320299695547</v>
      </c>
      <c r="M42" s="19">
        <f t="shared" si="9"/>
        <v>-1.4636504715291849</v>
      </c>
      <c r="N42" s="19">
        <f t="shared" si="9"/>
        <v>-3.5895316804407713</v>
      </c>
      <c r="O42" s="19">
        <f t="shared" si="9"/>
        <v>-3.7620522025278547</v>
      </c>
      <c r="P42" s="19">
        <f t="shared" si="9"/>
        <v>-2.2020460512418154</v>
      </c>
      <c r="Q42" s="19">
        <f t="shared" si="9"/>
        <v>-1.7394656695715014</v>
      </c>
      <c r="R42" s="19">
        <f t="shared" si="9"/>
        <v>-2.175544413905584</v>
      </c>
      <c r="S42" s="19">
        <f t="shared" si="9"/>
        <v>-4.7700305071435096</v>
      </c>
      <c r="T42" s="19">
        <f t="shared" si="9"/>
        <v>-3.2603191329218788</v>
      </c>
      <c r="U42" s="19">
        <f t="shared" si="9"/>
        <v>-2.7411747015127403</v>
      </c>
      <c r="V42" s="19">
        <f t="shared" si="9"/>
        <v>-7.1885866138185719</v>
      </c>
      <c r="W42" s="19">
        <f t="shared" si="9"/>
        <v>-4.3891662769824862</v>
      </c>
      <c r="X42" s="19">
        <f t="shared" si="9"/>
        <v>-2.4465796572875291</v>
      </c>
      <c r="Y42" s="19">
        <f t="shared" si="9"/>
        <v>-3.2708763002995767</v>
      </c>
      <c r="Z42" s="38">
        <f t="shared" si="9"/>
        <v>-5.4398759114170474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Nottinghamshire to England</v>
      </c>
      <c r="G43" s="53"/>
      <c r="H43" s="54"/>
      <c r="I43" s="19">
        <f>(I39-I41)</f>
        <v>3.2000000000000028</v>
      </c>
      <c r="J43" s="19">
        <f>(J39-J41)</f>
        <v>2.6000000000000014</v>
      </c>
      <c r="K43" s="19">
        <f t="shared" ref="K43:Z43" si="10">(K39-K41)</f>
        <v>1.1000000000000014</v>
      </c>
      <c r="L43" s="19">
        <f t="shared" si="10"/>
        <v>0.30000000000000426</v>
      </c>
      <c r="M43" s="19">
        <f t="shared" si="10"/>
        <v>-1.1000000000000014</v>
      </c>
      <c r="N43" s="19">
        <f t="shared" si="10"/>
        <v>-2.8999999999999986</v>
      </c>
      <c r="O43" s="19">
        <f t="shared" si="10"/>
        <v>-3.1000000000000014</v>
      </c>
      <c r="P43" s="19">
        <f t="shared" si="10"/>
        <v>-2.1000000000000014</v>
      </c>
      <c r="Q43" s="19">
        <f t="shared" si="10"/>
        <v>-2.3999999999999986</v>
      </c>
      <c r="R43" s="19">
        <f t="shared" si="10"/>
        <v>-2.6999999999999957</v>
      </c>
      <c r="S43" s="19">
        <f t="shared" si="10"/>
        <v>-5</v>
      </c>
      <c r="T43" s="19">
        <f t="shared" si="10"/>
        <v>-3.7000000000000028</v>
      </c>
      <c r="U43" s="19">
        <f t="shared" si="10"/>
        <v>-3.5</v>
      </c>
      <c r="V43" s="19">
        <f t="shared" si="10"/>
        <v>-7.5</v>
      </c>
      <c r="W43" s="19">
        <f t="shared" si="10"/>
        <v>-4.7000000000000028</v>
      </c>
      <c r="X43" s="19">
        <f t="shared" si="10"/>
        <v>-2.7999999999999972</v>
      </c>
      <c r="Y43" s="19">
        <f t="shared" si="10"/>
        <v>-4.7000000000000028</v>
      </c>
      <c r="Z43" s="50">
        <f t="shared" si="10"/>
        <v>-7.1999999999999957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Nottinghamshire</v>
      </c>
      <c r="G48" s="10"/>
      <c r="H48" s="11"/>
      <c r="I48" s="12">
        <f>IF(VLOOKUP($F48,participation!$B$10:$L$468,participation!E$1,FALSE)=0,"",VLOOKUP($F48,participation!$B$10:$L$468,participation!E$1,FALSE))</f>
        <v>7238.0706176849953</v>
      </c>
      <c r="J48" s="13">
        <f>IF(VLOOKUP($F48,participation!$B$10:$L$468,participation!F$1,FALSE)=0,"",VLOOKUP($F48,participation!$B$10:$L$468,participation!F$1,FALSE))</f>
        <v>7240.7676457350235</v>
      </c>
      <c r="K48" s="13">
        <f>IF(VLOOKUP($F48,participation!$B$10:$L$468,participation!G$1,FALSE)=0,"",VLOOKUP($F48,participation!$B$10:$L$468,participation!G$1,FALSE))</f>
        <v>6447.5418204803345</v>
      </c>
      <c r="L48" s="13">
        <f>IF(VLOOKUP($F48,participation!$B$10:$L$468,participation!H$1,FALSE)=0,"",VLOOKUP($F48,participation!$B$10:$L$468,participation!H$1,FALSE))</f>
        <v>5286.7393783649586</v>
      </c>
      <c r="M48" s="13">
        <f>IF(VLOOKUP($F48,participation!$B$10:$L$468,participation!I$1,FALSE)=0,"",VLOOKUP($F48,participation!$B$10:$L$468,participation!I$1,FALSE))</f>
        <v>4849.5719238072697</v>
      </c>
      <c r="N48" s="35">
        <f>IF(VLOOKUP($F48,participation!$B$10:$L$468,participation!J$1,FALSE)=0,"",VLOOKUP($F48,participation!$B$10:$L$468,participation!J$1,FALSE))</f>
        <v>5224.889055194014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Nottinghamshire to Rural as a Region</v>
      </c>
      <c r="G51" s="66"/>
      <c r="H51" s="67"/>
      <c r="I51" s="19">
        <f>100*((I48-I49))/I49</f>
        <v>15.746138939349139</v>
      </c>
      <c r="J51" s="19">
        <f>100*((J48-J49))/J49</f>
        <v>22.890901254208174</v>
      </c>
      <c r="K51" s="19">
        <f t="shared" ref="K51:N51" si="12">100*((K48-K49))/K49</f>
        <v>13.876476164060026</v>
      </c>
      <c r="L51" s="19">
        <f t="shared" si="12"/>
        <v>6.9367408903034464</v>
      </c>
      <c r="M51" s="19">
        <f t="shared" si="12"/>
        <v>4.3653230823460767</v>
      </c>
      <c r="N51" s="38">
        <f t="shared" si="12"/>
        <v>10.066037656367568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Nottinghamshire to England</v>
      </c>
      <c r="G52" s="53"/>
      <c r="H52" s="54"/>
      <c r="I52" s="19">
        <f>100*(I48-I50)/I50</f>
        <v>6.6303862357836678</v>
      </c>
      <c r="J52" s="19">
        <f>100*(J48-J50)/J50</f>
        <v>9.908434209699811</v>
      </c>
      <c r="K52" s="19">
        <f t="shared" ref="K52:N52" si="13">100*(K48-K50)/K50</f>
        <v>3.5417025932284334</v>
      </c>
      <c r="L52" s="19">
        <f t="shared" si="13"/>
        <v>0.81501484296259752</v>
      </c>
      <c r="M52" s="19">
        <f t="shared" si="13"/>
        <v>-1.291025365209246</v>
      </c>
      <c r="N52" s="38">
        <f t="shared" si="13"/>
        <v>1.434460399806134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Ftb5+m12Do8zvKFJkHjsRft6fn6eOXG/BxE8vglyA5i+c22LLztoNKevJVBuKlM3trytbL6Gi38rMR7qp0Eykg==" saltValue="TwJNODo+riZVhWEl+CF3C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2023-02-01T11:19:54Z</dcterms:modified>
</cp:coreProperties>
</file>