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61F90FC4-6E51-4D5E-BC68-51F2087F35F0}" xr6:coauthVersionLast="47" xr6:coauthVersionMax="47" xr10:uidLastSave="{0C20F9C2-C135-48F2-9916-3B5E207F2568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<sst xmlns="http://schemas.openxmlformats.org/spreadsheetml/2006/main" count="9140" uniqueCount="1378">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</sst>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8.2343626286619163</c:v>
                </c:pt>
                <c:pt idx="1">
                  <c:v>10.882069458694774</c:v>
                </c:pt>
                <c:pt idx="2">
                  <c:v>12.639496886367839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1051</c:v>
                </c:pt>
                <c:pt idx="1">
                  <c:v>672</c:v>
                </c:pt>
                <c:pt idx="2">
                  <c:v>748</c:v>
                </c:pt>
                <c:pt idx="3">
                  <c:v>713</c:v>
                </c:pt>
                <c:pt idx="4">
                  <c:v>708</c:v>
                </c:pt>
                <c:pt idx="5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52.2</c:v>
                </c:pt>
                <c:pt idx="1">
                  <c:v>51.9</c:v>
                </c:pt>
                <c:pt idx="2">
                  <c:v>50.5</c:v>
                </c:pt>
                <c:pt idx="3">
                  <c:v>52.6</c:v>
                </c:pt>
                <c:pt idx="4">
                  <c:v>47.7</c:v>
                </c:pt>
                <c:pt idx="5">
                  <c:v>53.3</c:v>
                </c:pt>
                <c:pt idx="6">
                  <c:v>56.4</c:v>
                </c:pt>
                <c:pt idx="7">
                  <c:v>57.7</c:v>
                </c:pt>
                <c:pt idx="8">
                  <c:v>62.6</c:v>
                </c:pt>
                <c:pt idx="9">
                  <c:v>59.1</c:v>
                </c:pt>
                <c:pt idx="10">
                  <c:v>61.6</c:v>
                </c:pt>
                <c:pt idx="11">
                  <c:v>58.2</c:v>
                </c:pt>
                <c:pt idx="12">
                  <c:v>64.8</c:v>
                </c:pt>
                <c:pt idx="13">
                  <c:v>64.7</c:v>
                </c:pt>
                <c:pt idx="14">
                  <c:v>66.400000000000006</c:v>
                </c:pt>
                <c:pt idx="15">
                  <c:v>64.2</c:v>
                </c:pt>
                <c:pt idx="16">
                  <c:v>67.599999999999994</c:v>
                </c:pt>
                <c:pt idx="17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5960</c:v>
                </c:pt>
                <c:pt idx="1">
                  <c:v>5811</c:v>
                </c:pt>
                <c:pt idx="2">
                  <c:v>6025</c:v>
                </c:pt>
                <c:pt idx="3">
                  <c:v>4689</c:v>
                </c:pt>
                <c:pt idx="4">
                  <c:v>4006</c:v>
                </c:pt>
                <c:pt idx="5">
                  <c:v>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738</c:v>
                </c:pt>
                <c:pt idx="1">
                  <c:v>612</c:v>
                </c:pt>
                <c:pt idx="2">
                  <c:v>385</c:v>
                </c:pt>
                <c:pt idx="3">
                  <c:v>330</c:v>
                </c:pt>
                <c:pt idx="4">
                  <c:v>277</c:v>
                </c:pt>
                <c:pt idx="5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259080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257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Rutland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Rutland was consistently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Rutland was consistently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was generally below both the rural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Rutland was consistently below both the rural and England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223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Rutland</v>
      </c>
      <c r="G12" s="10"/>
      <c r="H12" s="11"/>
      <c r="I12" s="12">
        <f>IF(VLOOKUP($F12,'E&amp;T'!$B$10:$Q$468,'E&amp;T'!O$1,FALSE)=0,"",VLOOKUP($F12,'E&amp;T'!$B$10:$Q$468,'E&amp;T'!O$1,FALSE))</f>
        <v>8.2343626286619163</v>
      </c>
      <c r="J12" s="13">
        <f>IF(VLOOKUP($F12,'E&amp;T'!$B$10:$Q$468,'E&amp;T'!P$1,FALSE)=0,"",VLOOKUP($F12,'E&amp;T'!$B$10:$Q$468,'E&amp;T'!P$1,FALSE))</f>
        <v>10.882069458694774</v>
      </c>
      <c r="K12" s="35">
        <f>IF(VLOOKUP($F12,'E&amp;T'!$B$10:$Q$468,'E&amp;T'!Q$1,FALSE)=0,"",VLOOKUP($F12,'E&amp;T'!$B$10:$Q$468,'E&amp;T'!Q$1,FALSE))</f>
        <v>12.639496886367839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Rutland to Rural as a Region</v>
      </c>
      <c r="G15" s="66"/>
      <c r="H15" s="67"/>
      <c r="I15" s="19">
        <f>100*((I12-I13))/I13</f>
        <v>-25.686492472195095</v>
      </c>
      <c r="J15" s="19">
        <f>100*((J12-J13))/J13</f>
        <v>-36.818660054829813</v>
      </c>
      <c r="K15" s="38">
        <f t="shared" ref="K15" si="0">100*((K12-K13))/K13</f>
        <v>-21.310760354690572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Rutland to England</v>
      </c>
      <c r="G16" s="53"/>
      <c r="H16" s="54"/>
      <c r="I16" s="19">
        <f>100*(I12-I14)/I14</f>
        <v>-46.688304095133283</v>
      </c>
      <c r="J16" s="19">
        <f>100*(J12-J14)/J14</f>
        <v>-61.425864227123689</v>
      </c>
      <c r="K16" s="38">
        <f t="shared" ref="K16" si="1">100*(K12-K14)/K14</f>
        <v>-57.45781845831069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Rutland</v>
      </c>
      <c r="G21" s="10"/>
      <c r="H21" s="11"/>
      <c r="I21" s="12">
        <f>IF(VLOOKUP($F21,appstarts!$B$10:$L$468,appstarts!E$1,FALSE)=0,"",VLOOKUP($F21,appstarts!$B$10:$L$468,appstarts!E$1,FALSE))</f>
        <v>1051</v>
      </c>
      <c r="J21" s="13">
        <f>IF(VLOOKUP($F21,appstarts!$B$10:$L$468,appstarts!F$1,FALSE)=0,"",VLOOKUP($F21,appstarts!$B$10:$L$468,appstarts!F$1,FALSE))</f>
        <v>672</v>
      </c>
      <c r="K21" s="13">
        <f>IF(VLOOKUP($F21,appstarts!$B$10:$L$468,appstarts!G$1,FALSE)=0,"",VLOOKUP($F21,appstarts!$B$10:$L$468,appstarts!G$1,FALSE))</f>
        <v>748</v>
      </c>
      <c r="L21" s="13">
        <f>IF(VLOOKUP($F21,appstarts!$B$10:$L$468,appstarts!H$1,FALSE)=0,"",VLOOKUP($F21,appstarts!$B$10:$L$468,appstarts!H$1,FALSE))</f>
        <v>713</v>
      </c>
      <c r="M21" s="13">
        <f>IF(VLOOKUP($F21,appstarts!$B$10:$L$468,appstarts!I$1,FALSE)=0,"",VLOOKUP($F21,appstarts!$B$10:$L$468,appstarts!I$1,FALSE))</f>
        <v>708</v>
      </c>
      <c r="N21" s="35">
        <f>IF(VLOOKUP($F21,appstarts!$B$10:$L$468,appstarts!J$1,FALSE)=0,"",VLOOKUP($F21,appstarts!$B$10:$L$468,appstarts!J$1,FALSE))</f>
        <v>844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Rutland to Rural as a Region</v>
      </c>
      <c r="G24" s="66"/>
      <c r="H24" s="67"/>
      <c r="I24" s="19">
        <f>100*((I21-I22))/I22</f>
        <v>-35.86727468379398</v>
      </c>
      <c r="J24" s="19">
        <f>100*((J21-J22))/J22</f>
        <v>-46.98117099280627</v>
      </c>
      <c r="K24" s="19">
        <f t="shared" ref="K24:N24" si="3">100*((K21-K22))/K22</f>
        <v>-42.663100379229988</v>
      </c>
      <c r="L24" s="19">
        <f t="shared" si="3"/>
        <v>-36.320094262190594</v>
      </c>
      <c r="M24" s="19">
        <f t="shared" si="3"/>
        <v>-33.878005908788325</v>
      </c>
      <c r="N24" s="38">
        <f t="shared" si="3"/>
        <v>-27.719902885909946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Rutland to England</v>
      </c>
      <c r="G25" s="53"/>
      <c r="H25" s="54"/>
      <c r="I25" s="19">
        <f>100*(I21-I23)/I23</f>
        <v>-25.985915492957748</v>
      </c>
      <c r="J25" s="19">
        <f>100*(J21-J23)/J23</f>
        <v>-37.488372093023258</v>
      </c>
      <c r="K25" s="19">
        <f t="shared" ref="K25:N25" si="4">100*(K21-K23)/K23</f>
        <v>-33.333333333333336</v>
      </c>
      <c r="L25" s="19">
        <f t="shared" si="4"/>
        <v>-22.331154684095861</v>
      </c>
      <c r="M25" s="19">
        <f t="shared" si="4"/>
        <v>-22.368421052631579</v>
      </c>
      <c r="N25" s="38">
        <f t="shared" si="4"/>
        <v>-14.833501513622604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Rutland</v>
      </c>
      <c r="G30" s="10"/>
      <c r="H30" s="11"/>
      <c r="I30" s="12">
        <f>IF(VLOOKUP($F30,appachieve!$B$10:$L$468,appachieve!E$1,FALSE)=0,"",VLOOKUP($F30,appachieve!$B$10:$L$468,appachieve!E$1,FALSE))</f>
        <v>738</v>
      </c>
      <c r="J30" s="13">
        <f>IF(VLOOKUP($F30,appachieve!$B$10:$L$468,appachieve!F$1,FALSE)=0,"",VLOOKUP($F30,appachieve!$B$10:$L$468,appachieve!F$1,FALSE))</f>
        <v>612</v>
      </c>
      <c r="K30" s="13">
        <f>IF(VLOOKUP($F30,appachieve!$B$10:$L$468,appachieve!G$1,FALSE)=0,"",VLOOKUP($F30,appachieve!$B$10:$L$468,appachieve!G$1,FALSE))</f>
        <v>385</v>
      </c>
      <c r="L30" s="13">
        <f>IF(VLOOKUP($F30,appachieve!$B$10:$L$468,appachieve!H$1,FALSE)=0,"",VLOOKUP($F30,appachieve!$B$10:$L$468,appachieve!H$1,FALSE))</f>
        <v>330</v>
      </c>
      <c r="M30" s="13">
        <f>IF(VLOOKUP($F30,appachieve!$B$10:$L$468,appachieve!I$1,FALSE)=0,"",VLOOKUP($F30,appachieve!$B$10:$L$468,appachieve!I$1,FALSE))</f>
        <v>277</v>
      </c>
      <c r="N30" s="35">
        <f>IF(VLOOKUP($F30,appachieve!$B$10:$L$468,appachieve!J$1,FALSE)=0,"",VLOOKUP($F30,appachieve!$B$10:$L$468,appachieve!J$1,FALSE))</f>
        <v>328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Rutland to Rural as a Region</v>
      </c>
      <c r="G33" s="66"/>
      <c r="H33" s="67"/>
      <c r="I33" s="19">
        <f>100*((I30-I31))/I31</f>
        <v>-21.705397872002745</v>
      </c>
      <c r="J33" s="19">
        <f>100*((J30-J31))/J31</f>
        <v>-34.314286836675116</v>
      </c>
      <c r="K33" s="19">
        <f t="shared" ref="K33:N33" si="6">100*((K30-K31))/K31</f>
        <v>-41.350302953510599</v>
      </c>
      <c r="L33" s="19">
        <f t="shared" si="6"/>
        <v>-38.381386254500683</v>
      </c>
      <c r="M33" s="19">
        <f t="shared" si="6"/>
        <v>-49.205389853827661</v>
      </c>
      <c r="N33" s="38">
        <f t="shared" si="6"/>
        <v>-32.082056163981491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Rutland to England</v>
      </c>
      <c r="G34" s="53"/>
      <c r="H34" s="54"/>
      <c r="I34" s="19">
        <f>100*(I30-I32)/I32</f>
        <v>-7.4027603513174407</v>
      </c>
      <c r="J34" s="19">
        <f>100*(J30-J32)/J32</f>
        <v>-22.531645569620252</v>
      </c>
      <c r="K34" s="19">
        <f t="shared" ref="K34:N34" si="7">100*(K30-K32)/K32</f>
        <v>-27.083333333333332</v>
      </c>
      <c r="L34" s="19">
        <f t="shared" si="7"/>
        <v>-21.05263157894737</v>
      </c>
      <c r="M34" s="19">
        <f t="shared" si="7"/>
        <v>-37.612612612612615</v>
      </c>
      <c r="N34" s="38">
        <f t="shared" si="7"/>
        <v>-15.681233933161954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Rutland</v>
      </c>
      <c r="G39" s="10"/>
      <c r="H39" s="11"/>
      <c r="I39" s="12">
        <f>IF(VLOOKUP($F39,'level3+'!$B$10:$BF$468,((3*'level3+'!B$1)+3),FALSE)=0,"",VLOOKUP($F39,'level3+'!$B$10:$BF$468,((3*'level3+'!B$1)+3),FALSE))</f>
        <v>52.2</v>
      </c>
      <c r="J39" s="12">
        <f>IF(VLOOKUP($F39,'level3+'!$B$10:$BF$468,((3*'level3+'!C$1)+3),FALSE)=0,"",VLOOKUP($F39,'level3+'!$B$10:$BF$468,((3*'level3+'!C$1)+3),FALSE))</f>
        <v>51.9</v>
      </c>
      <c r="K39" s="12">
        <f>IF(VLOOKUP($F39,'level3+'!$B$10:$BF$468,((3*'level3+'!D$1)+3),FALSE)=0,"",VLOOKUP($F39,'level3+'!$B$10:$BF$468,((3*'level3+'!D$1)+3),FALSE))</f>
        <v>50.5</v>
      </c>
      <c r="L39" s="12">
        <f>IF(VLOOKUP($F39,'level3+'!$B$10:$BF$468,((3*'level3+'!E$1)+3),FALSE)=0,"",VLOOKUP($F39,'level3+'!$B$10:$BF$468,((3*'level3+'!E$1)+3),FALSE))</f>
        <v>52.6</v>
      </c>
      <c r="M39" s="12">
        <f>IF(VLOOKUP($F39,'level3+'!$B$10:$BF$468,((3*'level3+'!F$1)+3),FALSE)=0,"",VLOOKUP($F39,'level3+'!$B$10:$BF$468,((3*'level3+'!F$1)+3),FALSE))</f>
        <v>47.7</v>
      </c>
      <c r="N39" s="12">
        <f>IF(VLOOKUP($F39,'level3+'!$B$10:$BF$468,((3*'level3+'!G$1)+3),FALSE)=0,"",VLOOKUP($F39,'level3+'!$B$10:$BF$468,((3*'level3+'!G$1)+3),FALSE))</f>
        <v>53.3</v>
      </c>
      <c r="O39" s="12">
        <f>IF(VLOOKUP($F39,'level3+'!$B$10:$BF$468,((3*'level3+'!H$1)+3),FALSE)=0,"",VLOOKUP($F39,'level3+'!$B$10:$BF$468,((3*'level3+'!H$1)+3),FALSE))</f>
        <v>56.4</v>
      </c>
      <c r="P39" s="12">
        <f>IF(VLOOKUP($F39,'level3+'!$B$10:$BF$468,((3*'level3+'!I$1)+3),FALSE)=0,"",VLOOKUP($F39,'level3+'!$B$10:$BF$468,((3*'level3+'!I$1)+3),FALSE))</f>
        <v>57.7</v>
      </c>
      <c r="Q39" s="12">
        <f>IF(VLOOKUP($F39,'level3+'!$B$10:$BF$468,((3*'level3+'!J$1)+3),FALSE)=0,"",VLOOKUP($F39,'level3+'!$B$10:$BF$468,((3*'level3+'!J$1)+3),FALSE))</f>
        <v>62.6</v>
      </c>
      <c r="R39" s="12">
        <f>IF(VLOOKUP($F39,'level3+'!$B$10:$BF$468,((3*'level3+'!K$1)+3),FALSE)=0,"",VLOOKUP($F39,'level3+'!$B$10:$BF$468,((3*'level3+'!K$1)+3),FALSE))</f>
        <v>59.1</v>
      </c>
      <c r="S39" s="12">
        <f>IF(VLOOKUP($F39,'level3+'!$B$10:$BF$468,((3*'level3+'!L$1)+3),FALSE)=0,"",VLOOKUP($F39,'level3+'!$B$10:$BF$468,((3*'level3+'!L$1)+3),FALSE))</f>
        <v>61.6</v>
      </c>
      <c r="T39" s="12">
        <f>IF(VLOOKUP($F39,'level3+'!$B$10:$BF$468,((3*'level3+'!M$1)+3),FALSE)=0,"",VLOOKUP($F39,'level3+'!$B$10:$BF$468,((3*'level3+'!M$1)+3),FALSE))</f>
        <v>58.2</v>
      </c>
      <c r="U39" s="12">
        <f>IF(VLOOKUP($F39,'level3+'!$B$10:$BF$468,((3*'level3+'!N$1)+3),FALSE)=0,"",VLOOKUP($F39,'level3+'!$B$10:$BF$468,((3*'level3+'!N$1)+3),FALSE))</f>
        <v>64.8</v>
      </c>
      <c r="V39" s="12">
        <f>IF(VLOOKUP($F39,'level3+'!$B$10:$BF$468,((3*'level3+'!O$1)+3),FALSE)=0,"",VLOOKUP($F39,'level3+'!$B$10:$BF$468,((3*'level3+'!O$1)+3),FALSE))</f>
        <v>64.7</v>
      </c>
      <c r="W39" s="12">
        <f>IF(VLOOKUP($F39,'level3+'!$B$10:$BF$468,((3*'level3+'!P$1)+3),FALSE)=0,"",VLOOKUP($F39,'level3+'!$B$10:$BF$468,((3*'level3+'!P$1)+3),FALSE))</f>
        <v>66.400000000000006</v>
      </c>
      <c r="X39" s="12">
        <f>IF(VLOOKUP($F39,'level3+'!$B$10:$BF$468,((3*'level3+'!Q$1)+3),FALSE)=0,"",VLOOKUP($F39,'level3+'!$B$10:$BF$468,((3*'level3+'!Q$1)+3),FALSE))</f>
        <v>64.2</v>
      </c>
      <c r="Y39" s="12">
        <f>IF(VLOOKUP($F39,'level3+'!$B$10:$BF$468,((3*'level3+'!R$1)+3),FALSE)=0,"",VLOOKUP($F39,'level3+'!$B$10:$BF$468,((3*'level3+'!R$1)+3),FALSE))</f>
        <v>67.599999999999994</v>
      </c>
      <c r="Z39" s="47">
        <f>IF(VLOOKUP($F39,'level3+'!$B$10:$BF$468,((3*'level3+'!S$1)+3),FALSE)=0,"",VLOOKUP($F39,'level3+'!$B$10:$BF$468,((3*'level3+'!S$1)+3),FALSE))</f>
        <v>64.5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Rutland to Rural as a Region</v>
      </c>
      <c r="G42" s="69"/>
      <c r="H42" s="70"/>
      <c r="I42" s="19">
        <f>((I39-I40))</f>
        <v>7.7946122996788532</v>
      </c>
      <c r="J42" s="19">
        <f>((J39-J40))</f>
        <v>6.927176066046556</v>
      </c>
      <c r="K42" s="19">
        <f t="shared" ref="K42:Z42" si="9">((K39-K40))</f>
        <v>4.7264477095937778</v>
      </c>
      <c r="L42" s="19">
        <f t="shared" si="9"/>
        <v>5.6320767970030445</v>
      </c>
      <c r="M42" s="19">
        <f t="shared" si="9"/>
        <v>1.7363495284708179</v>
      </c>
      <c r="N42" s="19">
        <f t="shared" si="9"/>
        <v>5.7104683195592258</v>
      </c>
      <c r="O42" s="19">
        <f t="shared" si="9"/>
        <v>7.0379477974721425</v>
      </c>
      <c r="P42" s="19">
        <f t="shared" si="9"/>
        <v>7.0979539487581889</v>
      </c>
      <c r="Q42" s="19">
        <f t="shared" si="9"/>
        <v>10.160534330428497</v>
      </c>
      <c r="R42" s="19">
        <f t="shared" si="9"/>
        <v>5.824455586094416</v>
      </c>
      <c r="S42" s="19">
        <f t="shared" si="9"/>
        <v>7.0299694928564946</v>
      </c>
      <c r="T42" s="19">
        <f t="shared" si="9"/>
        <v>3.0396808670781255</v>
      </c>
      <c r="U42" s="19">
        <f t="shared" si="9"/>
        <v>8.858825298487254</v>
      </c>
      <c r="V42" s="19">
        <f t="shared" si="9"/>
        <v>8.011413386181431</v>
      </c>
      <c r="W42" s="19">
        <f t="shared" si="9"/>
        <v>9.0108337230175195</v>
      </c>
      <c r="X42" s="19">
        <f t="shared" si="9"/>
        <v>6.0534203427124709</v>
      </c>
      <c r="Y42" s="19">
        <f t="shared" si="9"/>
        <v>7.8291236997004177</v>
      </c>
      <c r="Z42" s="38">
        <f t="shared" si="9"/>
        <v>4.9601240885829512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Rutland to England</v>
      </c>
      <c r="G43" s="53"/>
      <c r="H43" s="54"/>
      <c r="I43" s="19">
        <f>(I39-I41)</f>
        <v>8.8000000000000043</v>
      </c>
      <c r="J43" s="19">
        <f>(J39-J41)</f>
        <v>7.8999999999999986</v>
      </c>
      <c r="K43" s="19">
        <f t="shared" ref="K43:Z43" si="10">(K39-K41)</f>
        <v>5.7000000000000028</v>
      </c>
      <c r="L43" s="19">
        <f t="shared" si="10"/>
        <v>6.8000000000000043</v>
      </c>
      <c r="M43" s="19">
        <f t="shared" si="10"/>
        <v>2.1000000000000014</v>
      </c>
      <c r="N43" s="19">
        <f t="shared" si="10"/>
        <v>6.3999999999999986</v>
      </c>
      <c r="O43" s="19">
        <f t="shared" si="10"/>
        <v>7.6999999999999957</v>
      </c>
      <c r="P43" s="19">
        <f t="shared" si="10"/>
        <v>7.2000000000000028</v>
      </c>
      <c r="Q43" s="19">
        <f t="shared" si="10"/>
        <v>9.5</v>
      </c>
      <c r="R43" s="19">
        <f t="shared" si="10"/>
        <v>5.3000000000000043</v>
      </c>
      <c r="S43" s="19">
        <f t="shared" si="10"/>
        <v>6.8000000000000043</v>
      </c>
      <c r="T43" s="19">
        <f t="shared" si="10"/>
        <v>2.6000000000000014</v>
      </c>
      <c r="U43" s="19">
        <f t="shared" si="10"/>
        <v>8.0999999999999943</v>
      </c>
      <c r="V43" s="19">
        <f t="shared" si="10"/>
        <v>7.7000000000000028</v>
      </c>
      <c r="W43" s="19">
        <f t="shared" si="10"/>
        <v>8.7000000000000028</v>
      </c>
      <c r="X43" s="19">
        <f t="shared" si="10"/>
        <v>5.7000000000000028</v>
      </c>
      <c r="Y43" s="19">
        <f t="shared" si="10"/>
        <v>6.3999999999999915</v>
      </c>
      <c r="Z43" s="50">
        <f t="shared" si="10"/>
        <v>3.2000000000000028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Rutland</v>
      </c>
      <c r="G48" s="10"/>
      <c r="H48" s="11"/>
      <c r="I48" s="12">
        <f>IF(VLOOKUP($F48,participation!$B$10:$L$468,participation!E$1,FALSE)=0,"",VLOOKUP($F48,participation!$B$10:$L$468,participation!E$1,FALSE))</f>
        <v>5960</v>
      </c>
      <c r="J48" s="13">
        <f>IF(VLOOKUP($F48,participation!$B$10:$L$468,participation!F$1,FALSE)=0,"",VLOOKUP($F48,participation!$B$10:$L$468,participation!F$1,FALSE))</f>
        <v>5811</v>
      </c>
      <c r="K48" s="13">
        <f>IF(VLOOKUP($F48,participation!$B$10:$L$468,participation!G$1,FALSE)=0,"",VLOOKUP($F48,participation!$B$10:$L$468,participation!G$1,FALSE))</f>
        <v>6025</v>
      </c>
      <c r="L48" s="13">
        <f>IF(VLOOKUP($F48,participation!$B$10:$L$468,participation!H$1,FALSE)=0,"",VLOOKUP($F48,participation!$B$10:$L$468,participation!H$1,FALSE))</f>
        <v>4689</v>
      </c>
      <c r="M48" s="13">
        <f>IF(VLOOKUP($F48,participation!$B$10:$L$468,participation!I$1,FALSE)=0,"",VLOOKUP($F48,participation!$B$10:$L$468,participation!I$1,FALSE))</f>
        <v>4006</v>
      </c>
      <c r="N48" s="35">
        <f>IF(VLOOKUP($F48,participation!$B$10:$L$468,participation!J$1,FALSE)=0,"",VLOOKUP($F48,participation!$B$10:$L$468,participation!J$1,FALSE))</f>
        <v>4652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Rutland to Rural as a Region</v>
      </c>
      <c r="G51" s="66"/>
      <c r="H51" s="67"/>
      <c r="I51" s="19">
        <f>100*((I48-I49))/I49</f>
        <v>-4.6918682455242973</v>
      </c>
      <c r="J51" s="19">
        <f>100*((J48-J49))/J49</f>
        <v>-1.3752322781913859</v>
      </c>
      <c r="K51" s="19">
        <f t="shared" ref="K51:N51" si="12">100*((K48-K49))/K49</f>
        <v>6.4135430202370598</v>
      </c>
      <c r="L51" s="19">
        <f t="shared" si="12"/>
        <v>-5.153944208668352</v>
      </c>
      <c r="M51" s="19">
        <f t="shared" si="12"/>
        <v>-13.788785724483278</v>
      </c>
      <c r="N51" s="38">
        <f t="shared" si="12"/>
        <v>-2.0022814324793345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Rutland to England</v>
      </c>
      <c r="G52" s="53"/>
      <c r="H52" s="54"/>
      <c r="I52" s="19">
        <f>100*(I48-I50)/I50</f>
        <v>-12.197996464348851</v>
      </c>
      <c r="J52" s="19">
        <f>100*(J48-J50)/J50</f>
        <v>-11.794171220400729</v>
      </c>
      <c r="K52" s="19">
        <f t="shared" ref="K52:N52" si="13">100*(K48-K50)/K50</f>
        <v>-3.2439376907017827</v>
      </c>
      <c r="L52" s="19">
        <f t="shared" si="13"/>
        <v>-10.583524027459955</v>
      </c>
      <c r="M52" s="19">
        <f t="shared" si="13"/>
        <v>-18.461225320578059</v>
      </c>
      <c r="N52" s="38">
        <f t="shared" si="13"/>
        <v>-9.6874393321685108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GdZqtv8E6mtJzgU1/KbrhHFMiVW6tnV9ByMIpuGbhwNwP39nCSM0vXoB/GT9PJtFUzXX+g27B3Fw2OfGd5MfTQ==" saltValue="boLT3dwBbiExa8XBMm7nc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2023-02-01T15:22:45Z</dcterms:modified>
</cp:coreProperties>
</file>