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7462BA41-A021-445F-B9E1-0101392168F9}" xr6:coauthVersionLast="47" xr6:coauthVersionMax="47" xr10:uidLastSave="{F3F6A68E-F972-4A2C-8184-9C5792AA6EBD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<sst xmlns="http://schemas.openxmlformats.org/spreadsheetml/2006/main" count="9140" uniqueCount="1378">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</sst>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Ryedale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9.5523714317449731</c:v>
                </c:pt>
                <c:pt idx="1">
                  <c:v>14.356709000552181</c:v>
                </c:pt>
                <c:pt idx="2">
                  <c:v>9.6321849379508073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Ryedale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1213</c:v>
                </c:pt>
                <c:pt idx="1">
                  <c:v>1042</c:v>
                </c:pt>
                <c:pt idx="2">
                  <c:v>993</c:v>
                </c:pt>
                <c:pt idx="3">
                  <c:v>730</c:v>
                </c:pt>
                <c:pt idx="4">
                  <c:v>775</c:v>
                </c:pt>
                <c:pt idx="5">
                  <c:v>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Ryedale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51.8</c:v>
                </c:pt>
                <c:pt idx="1">
                  <c:v>48.7</c:v>
                </c:pt>
                <c:pt idx="2">
                  <c:v>46.6</c:v>
                </c:pt>
                <c:pt idx="3">
                  <c:v>44.5</c:v>
                </c:pt>
                <c:pt idx="4">
                  <c:v>51</c:v>
                </c:pt>
                <c:pt idx="5">
                  <c:v>54.8</c:v>
                </c:pt>
                <c:pt idx="6">
                  <c:v>50.2</c:v>
                </c:pt>
                <c:pt idx="7">
                  <c:v>50.6</c:v>
                </c:pt>
                <c:pt idx="8">
                  <c:v>49.9</c:v>
                </c:pt>
                <c:pt idx="9">
                  <c:v>52.4</c:v>
                </c:pt>
                <c:pt idx="10">
                  <c:v>53.5</c:v>
                </c:pt>
                <c:pt idx="11">
                  <c:v>42.9</c:v>
                </c:pt>
                <c:pt idx="12">
                  <c:v>59.6</c:v>
                </c:pt>
                <c:pt idx="13">
                  <c:v>60.2</c:v>
                </c:pt>
                <c:pt idx="14">
                  <c:v>66</c:v>
                </c:pt>
                <c:pt idx="15">
                  <c:v>70</c:v>
                </c:pt>
                <c:pt idx="16">
                  <c:v>60.2</c:v>
                </c:pt>
                <c:pt idx="17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Ryedale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4411</c:v>
                </c:pt>
                <c:pt idx="1">
                  <c:v>4631</c:v>
                </c:pt>
                <c:pt idx="2">
                  <c:v>5100</c:v>
                </c:pt>
                <c:pt idx="3">
                  <c:v>4308</c:v>
                </c:pt>
                <c:pt idx="4">
                  <c:v>3968</c:v>
                </c:pt>
                <c:pt idx="5">
                  <c:v>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Ryedale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824</c:v>
                </c:pt>
                <c:pt idx="1">
                  <c:v>750</c:v>
                </c:pt>
                <c:pt idx="2">
                  <c:v>583</c:v>
                </c:pt>
                <c:pt idx="3">
                  <c:v>510</c:v>
                </c:pt>
                <c:pt idx="4">
                  <c:v>510</c:v>
                </c:pt>
                <c:pt idx="5">
                  <c:v>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289560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2877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Ryedale was consistently below both the rural and England situations with a widening gap to both during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Ryedale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below both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Ryedale was generally in line with or above the rural and England situations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Ryedale was consistently below both the</a:t>
          </a:r>
          <a:r>
            <a:rPr lang="en-GB" sz="1200" baseline="0">
              <a:effectLst/>
              <a:latin typeface="Avenir Next LT Pro" panose="020B0504020202020204" pitchFamily="34" charset="0"/>
            </a:rPr>
            <a:t>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Ryedale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below the rural situation during the period considered here, but moved above and below the England level over this time.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224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Ryedale</v>
      </c>
      <c r="G12" s="10"/>
      <c r="H12" s="11"/>
      <c r="I12" s="12">
        <f>IF(VLOOKUP($F12,'E&amp;T'!$B$10:$Q$468,'E&amp;T'!O$1,FALSE)=0,"",VLOOKUP($F12,'E&amp;T'!$B$10:$Q$468,'E&amp;T'!O$1,FALSE))</f>
        <v>9.5523714317449731</v>
      </c>
      <c r="J12" s="13">
        <f>IF(VLOOKUP($F12,'E&amp;T'!$B$10:$Q$468,'E&amp;T'!P$1,FALSE)=0,"",VLOOKUP($F12,'E&amp;T'!$B$10:$Q$468,'E&amp;T'!P$1,FALSE))</f>
        <v>14.356709000552181</v>
      </c>
      <c r="K12" s="35">
        <f>IF(VLOOKUP($F12,'E&amp;T'!$B$10:$Q$468,'E&amp;T'!Q$1,FALSE)=0,"",VLOOKUP($F12,'E&amp;T'!$B$10:$Q$468,'E&amp;T'!Q$1,FALSE))</f>
        <v>9.6321849379508073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Ryedale to Rural as a Region</v>
      </c>
      <c r="G15" s="66"/>
      <c r="H15" s="67"/>
      <c r="I15" s="19">
        <f>100*((I12-I13))/I13</f>
        <v>-13.791721555901105</v>
      </c>
      <c r="J15" s="19">
        <f>100*((J12-J13))/J13</f>
        <v>-16.644888612338537</v>
      </c>
      <c r="K15" s="38">
        <f t="shared" ref="K15" si="0">100*((K12-K13))/K13</f>
        <v>-40.033269068816566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Ryedale to England</v>
      </c>
      <c r="G16" s="53"/>
      <c r="H16" s="54"/>
      <c r="I16" s="19">
        <f>100*(I12-I14)/I14</f>
        <v>-38.155125793594301</v>
      </c>
      <c r="J16" s="19">
        <f>100*(J12-J14)/J14</f>
        <v>-49.10916123619382</v>
      </c>
      <c r="K16" s="38">
        <f t="shared" ref="K16" si="1">100*(K12-K14)/K14</f>
        <v>-67.579867778172002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Ryedale</v>
      </c>
      <c r="G21" s="10"/>
      <c r="H21" s="11"/>
      <c r="I21" s="12">
        <f>IF(VLOOKUP($F21,appstarts!$B$10:$L$468,appstarts!E$1,FALSE)=0,"",VLOOKUP($F21,appstarts!$B$10:$L$468,appstarts!E$1,FALSE))</f>
        <v>1213</v>
      </c>
      <c r="J21" s="13">
        <f>IF(VLOOKUP($F21,appstarts!$B$10:$L$468,appstarts!F$1,FALSE)=0,"",VLOOKUP($F21,appstarts!$B$10:$L$468,appstarts!F$1,FALSE))</f>
        <v>1042</v>
      </c>
      <c r="K21" s="13">
        <f>IF(VLOOKUP($F21,appstarts!$B$10:$L$468,appstarts!G$1,FALSE)=0,"",VLOOKUP($F21,appstarts!$B$10:$L$468,appstarts!G$1,FALSE))</f>
        <v>993</v>
      </c>
      <c r="L21" s="13">
        <f>IF(VLOOKUP($F21,appstarts!$B$10:$L$468,appstarts!H$1,FALSE)=0,"",VLOOKUP($F21,appstarts!$B$10:$L$468,appstarts!H$1,FALSE))</f>
        <v>730</v>
      </c>
      <c r="M21" s="13">
        <f>IF(VLOOKUP($F21,appstarts!$B$10:$L$468,appstarts!I$1,FALSE)=0,"",VLOOKUP($F21,appstarts!$B$10:$L$468,appstarts!I$1,FALSE))</f>
        <v>775</v>
      </c>
      <c r="N21" s="35">
        <f>IF(VLOOKUP($F21,appstarts!$B$10:$L$468,appstarts!J$1,FALSE)=0,"",VLOOKUP($F21,appstarts!$B$10:$L$468,appstarts!J$1,FALSE))</f>
        <v>958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Ryedale to Rural as a Region</v>
      </c>
      <c r="G24" s="66"/>
      <c r="H24" s="67"/>
      <c r="I24" s="19">
        <f>100*((I21-I22))/I22</f>
        <v>-25.981925967119029</v>
      </c>
      <c r="J24" s="19">
        <f>100*((J21-J22))/J22</f>
        <v>-17.789256212059719</v>
      </c>
      <c r="K24" s="19">
        <f t="shared" ref="K24:N24" si="3">100*((K21-K22))/K22</f>
        <v>-23.882966145154246</v>
      </c>
      <c r="L24" s="19">
        <f t="shared" si="3"/>
        <v>-34.801779539129221</v>
      </c>
      <c r="M24" s="19">
        <f t="shared" si="3"/>
        <v>-27.620698558348799</v>
      </c>
      <c r="N24" s="38">
        <f t="shared" si="3"/>
        <v>-17.956951379978349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Ryedale to England</v>
      </c>
      <c r="G25" s="53"/>
      <c r="H25" s="54"/>
      <c r="I25" s="19">
        <f>100*(I21-I23)/I23</f>
        <v>-14.577464788732394</v>
      </c>
      <c r="J25" s="19">
        <f>100*(J21-J23)/J23</f>
        <v>-3.0697674418604652</v>
      </c>
      <c r="K25" s="19">
        <f t="shared" ref="K25:N25" si="4">100*(K21-K23)/K23</f>
        <v>-11.497326203208557</v>
      </c>
      <c r="L25" s="19">
        <f t="shared" si="4"/>
        <v>-20.479302832244009</v>
      </c>
      <c r="M25" s="19">
        <f t="shared" si="4"/>
        <v>-15.021929824561404</v>
      </c>
      <c r="N25" s="38">
        <f t="shared" si="4"/>
        <v>-3.3299697275479314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Ryedale</v>
      </c>
      <c r="G30" s="10"/>
      <c r="H30" s="11"/>
      <c r="I30" s="12">
        <f>IF(VLOOKUP($F30,appachieve!$B$10:$L$468,appachieve!E$1,FALSE)=0,"",VLOOKUP($F30,appachieve!$B$10:$L$468,appachieve!E$1,FALSE))</f>
        <v>824</v>
      </c>
      <c r="J30" s="13">
        <f>IF(VLOOKUP($F30,appachieve!$B$10:$L$468,appachieve!F$1,FALSE)=0,"",VLOOKUP($F30,appachieve!$B$10:$L$468,appachieve!F$1,FALSE))</f>
        <v>750</v>
      </c>
      <c r="K30" s="13">
        <f>IF(VLOOKUP($F30,appachieve!$B$10:$L$468,appachieve!G$1,FALSE)=0,"",VLOOKUP($F30,appachieve!$B$10:$L$468,appachieve!G$1,FALSE))</f>
        <v>583</v>
      </c>
      <c r="L30" s="13">
        <f>IF(VLOOKUP($F30,appachieve!$B$10:$L$468,appachieve!H$1,FALSE)=0,"",VLOOKUP($F30,appachieve!$B$10:$L$468,appachieve!H$1,FALSE))</f>
        <v>510</v>
      </c>
      <c r="M30" s="13">
        <f>IF(VLOOKUP($F30,appachieve!$B$10:$L$468,appachieve!I$1,FALSE)=0,"",VLOOKUP($F30,appachieve!$B$10:$L$468,appachieve!I$1,FALSE))</f>
        <v>510</v>
      </c>
      <c r="N30" s="35">
        <f>IF(VLOOKUP($F30,appachieve!$B$10:$L$468,appachieve!J$1,FALSE)=0,"",VLOOKUP($F30,appachieve!$B$10:$L$468,appachieve!J$1,FALSE))</f>
        <v>359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Ryedale to Rural as a Region</v>
      </c>
      <c r="G33" s="66"/>
      <c r="H33" s="67"/>
      <c r="I33" s="19">
        <f>100*((I30-I31))/I31</f>
        <v>-12.581636648414987</v>
      </c>
      <c r="J33" s="19">
        <f>100*((J30-J31))/J31</f>
        <v>-19.502802495925383</v>
      </c>
      <c r="K33" s="19">
        <f t="shared" ref="K33:N33" si="6">100*((K30-K31))/K31</f>
        <v>-11.187601615316046</v>
      </c>
      <c r="L33" s="19">
        <f t="shared" si="6"/>
        <v>-4.7712333024101481</v>
      </c>
      <c r="M33" s="19">
        <f t="shared" si="6"/>
        <v>-6.479237637011213</v>
      </c>
      <c r="N33" s="38">
        <f t="shared" si="6"/>
        <v>-25.662982203869987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Ryedale to England</v>
      </c>
      <c r="G34" s="53"/>
      <c r="H34" s="54"/>
      <c r="I34" s="19">
        <f>100*(I30-I32)/I32</f>
        <v>3.3877038895859473</v>
      </c>
      <c r="J34" s="19">
        <f>100*(J30-J32)/J32</f>
        <v>-5.0632911392405067</v>
      </c>
      <c r="K34" s="19">
        <f t="shared" ref="K34:N34" si="7">100*(K30-K32)/K32</f>
        <v>10.416666666666666</v>
      </c>
      <c r="L34" s="19">
        <f t="shared" si="7"/>
        <v>22.009569377990431</v>
      </c>
      <c r="M34" s="19">
        <f t="shared" si="7"/>
        <v>14.864864864864865</v>
      </c>
      <c r="N34" s="38">
        <f t="shared" si="7"/>
        <v>-7.7120822622107967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Ryedale</v>
      </c>
      <c r="G39" s="10"/>
      <c r="H39" s="11"/>
      <c r="I39" s="12">
        <f>IF(VLOOKUP($F39,'level3+'!$B$10:$BF$468,((3*'level3+'!B$1)+3),FALSE)=0,"",VLOOKUP($F39,'level3+'!$B$10:$BF$468,((3*'level3+'!B$1)+3),FALSE))</f>
        <v>51.8</v>
      </c>
      <c r="J39" s="12">
        <f>IF(VLOOKUP($F39,'level3+'!$B$10:$BF$468,((3*'level3+'!C$1)+3),FALSE)=0,"",VLOOKUP($F39,'level3+'!$B$10:$BF$468,((3*'level3+'!C$1)+3),FALSE))</f>
        <v>48.7</v>
      </c>
      <c r="K39" s="12">
        <f>IF(VLOOKUP($F39,'level3+'!$B$10:$BF$468,((3*'level3+'!D$1)+3),FALSE)=0,"",VLOOKUP($F39,'level3+'!$B$10:$BF$468,((3*'level3+'!D$1)+3),FALSE))</f>
        <v>46.6</v>
      </c>
      <c r="L39" s="12">
        <f>IF(VLOOKUP($F39,'level3+'!$B$10:$BF$468,((3*'level3+'!E$1)+3),FALSE)=0,"",VLOOKUP($F39,'level3+'!$B$10:$BF$468,((3*'level3+'!E$1)+3),FALSE))</f>
        <v>44.5</v>
      </c>
      <c r="M39" s="12">
        <f>IF(VLOOKUP($F39,'level3+'!$B$10:$BF$468,((3*'level3+'!F$1)+3),FALSE)=0,"",VLOOKUP($F39,'level3+'!$B$10:$BF$468,((3*'level3+'!F$1)+3),FALSE))</f>
        <v>51</v>
      </c>
      <c r="N39" s="12">
        <f>IF(VLOOKUP($F39,'level3+'!$B$10:$BF$468,((3*'level3+'!G$1)+3),FALSE)=0,"",VLOOKUP($F39,'level3+'!$B$10:$BF$468,((3*'level3+'!G$1)+3),FALSE))</f>
        <v>54.8</v>
      </c>
      <c r="O39" s="12">
        <f>IF(VLOOKUP($F39,'level3+'!$B$10:$BF$468,((3*'level3+'!H$1)+3),FALSE)=0,"",VLOOKUP($F39,'level3+'!$B$10:$BF$468,((3*'level3+'!H$1)+3),FALSE))</f>
        <v>50.2</v>
      </c>
      <c r="P39" s="12">
        <f>IF(VLOOKUP($F39,'level3+'!$B$10:$BF$468,((3*'level3+'!I$1)+3),FALSE)=0,"",VLOOKUP($F39,'level3+'!$B$10:$BF$468,((3*'level3+'!I$1)+3),FALSE))</f>
        <v>50.6</v>
      </c>
      <c r="Q39" s="12">
        <f>IF(VLOOKUP($F39,'level3+'!$B$10:$BF$468,((3*'level3+'!J$1)+3),FALSE)=0,"",VLOOKUP($F39,'level3+'!$B$10:$BF$468,((3*'level3+'!J$1)+3),FALSE))</f>
        <v>49.9</v>
      </c>
      <c r="R39" s="12">
        <f>IF(VLOOKUP($F39,'level3+'!$B$10:$BF$468,((3*'level3+'!K$1)+3),FALSE)=0,"",VLOOKUP($F39,'level3+'!$B$10:$BF$468,((3*'level3+'!K$1)+3),FALSE))</f>
        <v>52.4</v>
      </c>
      <c r="S39" s="12">
        <f>IF(VLOOKUP($F39,'level3+'!$B$10:$BF$468,((3*'level3+'!L$1)+3),FALSE)=0,"",VLOOKUP($F39,'level3+'!$B$10:$BF$468,((3*'level3+'!L$1)+3),FALSE))</f>
        <v>53.5</v>
      </c>
      <c r="T39" s="12">
        <f>IF(VLOOKUP($F39,'level3+'!$B$10:$BF$468,((3*'level3+'!M$1)+3),FALSE)=0,"",VLOOKUP($F39,'level3+'!$B$10:$BF$468,((3*'level3+'!M$1)+3),FALSE))</f>
        <v>42.9</v>
      </c>
      <c r="U39" s="12">
        <f>IF(VLOOKUP($F39,'level3+'!$B$10:$BF$468,((3*'level3+'!N$1)+3),FALSE)=0,"",VLOOKUP($F39,'level3+'!$B$10:$BF$468,((3*'level3+'!N$1)+3),FALSE))</f>
        <v>59.6</v>
      </c>
      <c r="V39" s="12">
        <f>IF(VLOOKUP($F39,'level3+'!$B$10:$BF$468,((3*'level3+'!O$1)+3),FALSE)=0,"",VLOOKUP($F39,'level3+'!$B$10:$BF$468,((3*'level3+'!O$1)+3),FALSE))</f>
        <v>60.2</v>
      </c>
      <c r="W39" s="12">
        <f>IF(VLOOKUP($F39,'level3+'!$B$10:$BF$468,((3*'level3+'!P$1)+3),FALSE)=0,"",VLOOKUP($F39,'level3+'!$B$10:$BF$468,((3*'level3+'!P$1)+3),FALSE))</f>
        <v>66</v>
      </c>
      <c r="X39" s="12">
        <f>IF(VLOOKUP($F39,'level3+'!$B$10:$BF$468,((3*'level3+'!Q$1)+3),FALSE)=0,"",VLOOKUP($F39,'level3+'!$B$10:$BF$468,((3*'level3+'!Q$1)+3),FALSE))</f>
        <v>70</v>
      </c>
      <c r="Y39" s="12">
        <f>IF(VLOOKUP($F39,'level3+'!$B$10:$BF$468,((3*'level3+'!R$1)+3),FALSE)=0,"",VLOOKUP($F39,'level3+'!$B$10:$BF$468,((3*'level3+'!R$1)+3),FALSE))</f>
        <v>60.2</v>
      </c>
      <c r="Z39" s="47">
        <f>IF(VLOOKUP($F39,'level3+'!$B$10:$BF$468,((3*'level3+'!S$1)+3),FALSE)=0,"",VLOOKUP($F39,'level3+'!$B$10:$BF$468,((3*'level3+'!S$1)+3),FALSE))</f>
        <v>48.4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Ryedale to Rural as a Region</v>
      </c>
      <c r="G42" s="69"/>
      <c r="H42" s="70"/>
      <c r="I42" s="19">
        <f>((I39-I40))</f>
        <v>7.3946122996788475</v>
      </c>
      <c r="J42" s="19">
        <f>((J39-J40))</f>
        <v>3.7271760660465603</v>
      </c>
      <c r="K42" s="19">
        <f t="shared" ref="K42:Z42" si="9">((K39-K40))</f>
        <v>0.82644770959377922</v>
      </c>
      <c r="L42" s="19">
        <f t="shared" si="9"/>
        <v>-2.4679232029969569</v>
      </c>
      <c r="M42" s="19">
        <f t="shared" si="9"/>
        <v>5.0363495284708151</v>
      </c>
      <c r="N42" s="19">
        <f t="shared" si="9"/>
        <v>7.2104683195592258</v>
      </c>
      <c r="O42" s="19">
        <f t="shared" si="9"/>
        <v>0.83794779747214676</v>
      </c>
      <c r="P42" s="19">
        <f t="shared" si="9"/>
        <v>-2.0460512418125631E-3</v>
      </c>
      <c r="Q42" s="19">
        <f t="shared" si="9"/>
        <v>-2.5394656695715057</v>
      </c>
      <c r="R42" s="19">
        <f t="shared" si="9"/>
        <v>-0.87554441390558679</v>
      </c>
      <c r="S42" s="19">
        <f t="shared" si="9"/>
        <v>-1.0700305071435068</v>
      </c>
      <c r="T42" s="19">
        <f t="shared" si="9"/>
        <v>-12.260319132921879</v>
      </c>
      <c r="U42" s="19">
        <f t="shared" si="9"/>
        <v>3.6588252984872582</v>
      </c>
      <c r="V42" s="19">
        <f t="shared" si="9"/>
        <v>3.511413386181431</v>
      </c>
      <c r="W42" s="19">
        <f t="shared" si="9"/>
        <v>8.6108337230175138</v>
      </c>
      <c r="X42" s="19">
        <f t="shared" si="9"/>
        <v>11.853420342712468</v>
      </c>
      <c r="Y42" s="19">
        <f t="shared" si="9"/>
        <v>0.42912369970042619</v>
      </c>
      <c r="Z42" s="38">
        <f t="shared" si="9"/>
        <v>-11.13987591141705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Ryedale to England</v>
      </c>
      <c r="G43" s="53"/>
      <c r="H43" s="54"/>
      <c r="I43" s="19">
        <f>(I39-I41)</f>
        <v>8.3999999999999986</v>
      </c>
      <c r="J43" s="19">
        <f>(J39-J41)</f>
        <v>4.7000000000000028</v>
      </c>
      <c r="K43" s="19">
        <f t="shared" ref="K43:Z43" si="10">(K39-K41)</f>
        <v>1.8000000000000043</v>
      </c>
      <c r="L43" s="19">
        <f t="shared" si="10"/>
        <v>-1.2999999999999972</v>
      </c>
      <c r="M43" s="19">
        <f t="shared" si="10"/>
        <v>5.3999999999999986</v>
      </c>
      <c r="N43" s="19">
        <f t="shared" si="10"/>
        <v>7.8999999999999986</v>
      </c>
      <c r="O43" s="19">
        <f t="shared" si="10"/>
        <v>1.5</v>
      </c>
      <c r="P43" s="19">
        <f t="shared" si="10"/>
        <v>0.10000000000000142</v>
      </c>
      <c r="Q43" s="19">
        <f t="shared" si="10"/>
        <v>-3.2000000000000028</v>
      </c>
      <c r="R43" s="19">
        <f t="shared" si="10"/>
        <v>-1.3999999999999986</v>
      </c>
      <c r="S43" s="19">
        <f t="shared" si="10"/>
        <v>-1.2999999999999972</v>
      </c>
      <c r="T43" s="19">
        <f t="shared" si="10"/>
        <v>-12.700000000000003</v>
      </c>
      <c r="U43" s="19">
        <f t="shared" si="10"/>
        <v>2.8999999999999986</v>
      </c>
      <c r="V43" s="19">
        <f t="shared" si="10"/>
        <v>3.2000000000000028</v>
      </c>
      <c r="W43" s="19">
        <f t="shared" si="10"/>
        <v>8.2999999999999972</v>
      </c>
      <c r="X43" s="19">
        <f t="shared" si="10"/>
        <v>11.5</v>
      </c>
      <c r="Y43" s="19">
        <f t="shared" si="10"/>
        <v>-1</v>
      </c>
      <c r="Z43" s="50">
        <f t="shared" si="10"/>
        <v>-12.899999999999999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Ryedale</v>
      </c>
      <c r="G48" s="10"/>
      <c r="H48" s="11"/>
      <c r="I48" s="12">
        <f>IF(VLOOKUP($F48,participation!$B$10:$L$468,participation!E$1,FALSE)=0,"",VLOOKUP($F48,participation!$B$10:$L$468,participation!E$1,FALSE))</f>
        <v>4411</v>
      </c>
      <c r="J48" s="13">
        <f>IF(VLOOKUP($F48,participation!$B$10:$L$468,participation!F$1,FALSE)=0,"",VLOOKUP($F48,participation!$B$10:$L$468,participation!F$1,FALSE))</f>
        <v>4631</v>
      </c>
      <c r="K48" s="13">
        <f>IF(VLOOKUP($F48,participation!$B$10:$L$468,participation!G$1,FALSE)=0,"",VLOOKUP($F48,participation!$B$10:$L$468,participation!G$1,FALSE))</f>
        <v>5100</v>
      </c>
      <c r="L48" s="13">
        <f>IF(VLOOKUP($F48,participation!$B$10:$L$468,participation!H$1,FALSE)=0,"",VLOOKUP($F48,participation!$B$10:$L$468,participation!H$1,FALSE))</f>
        <v>4308</v>
      </c>
      <c r="M48" s="13">
        <f>IF(VLOOKUP($F48,participation!$B$10:$L$468,participation!I$1,FALSE)=0,"",VLOOKUP($F48,participation!$B$10:$L$468,participation!I$1,FALSE))</f>
        <v>3968</v>
      </c>
      <c r="N48" s="35">
        <f>IF(VLOOKUP($F48,participation!$B$10:$L$468,participation!J$1,FALSE)=0,"",VLOOKUP($F48,participation!$B$10:$L$468,participation!J$1,FALSE))</f>
        <v>3515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Ryedale to Rural as a Region</v>
      </c>
      <c r="G51" s="66"/>
      <c r="H51" s="67"/>
      <c r="I51" s="19">
        <f>100*((I48-I49))/I49</f>
        <v>-29.462387723323435</v>
      </c>
      <c r="J51" s="19">
        <f>100*((J48-J49))/J49</f>
        <v>-21.402288879763262</v>
      </c>
      <c r="K51" s="19">
        <f t="shared" ref="K51:N51" si="12">100*((K48-K49))/K49</f>
        <v>-9.9238059081810786</v>
      </c>
      <c r="L51" s="19">
        <f t="shared" si="12"/>
        <v>-12.860565504573099</v>
      </c>
      <c r="M51" s="19">
        <f t="shared" si="12"/>
        <v>-14.60656559030196</v>
      </c>
      <c r="N51" s="38">
        <f t="shared" si="12"/>
        <v>-25.954002415125721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Ryedale to England</v>
      </c>
      <c r="G52" s="53"/>
      <c r="H52" s="54"/>
      <c r="I52" s="19">
        <f>100*(I48-I50)/I50</f>
        <v>-35.01767825574543</v>
      </c>
      <c r="J52" s="19">
        <f>100*(J48-J50)/J50</f>
        <v>-29.705525197328477</v>
      </c>
      <c r="K52" s="19">
        <f t="shared" ref="K52:N52" si="13">100*(K48-K50)/K50</f>
        <v>-18.098602858519349</v>
      </c>
      <c r="L52" s="19">
        <f t="shared" si="13"/>
        <v>-17.848970251716246</v>
      </c>
      <c r="M52" s="19">
        <f t="shared" si="13"/>
        <v>-19.234683492774273</v>
      </c>
      <c r="N52" s="38">
        <f t="shared" si="13"/>
        <v>-31.760823141137642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5SR1S+z1+e/aOCpuNLeS2hxCRRCJCFjAfhM8Y1BquUcuJW5vaYiMvI/6U30f6qK9IswlNNM8g26zrCvYnf3MTg==" saltValue="vwbBvoW5jfFNOXtHAMuyO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2023-02-01T15:55:06Z</dcterms:modified>
</cp:coreProperties>
</file>