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7" documentId="8_{969EA6BD-3B71-4D8D-B75C-D79D3A9EEC5F}" xr6:coauthVersionLast="47" xr6:coauthVersionMax="47" xr10:uidLastSave="{71F50A9A-0E15-444E-8E70-B412AEF573F2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<sst xmlns="http://schemas.openxmlformats.org/spreadsheetml/2006/main" count="9140" uniqueCount="1378">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</sst>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Sedgemoor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25.117351560569873</c:v>
                </c:pt>
                <c:pt idx="1">
                  <c:v>40.518638573743921</c:v>
                </c:pt>
                <c:pt idx="2">
                  <c:v>29.253827041756832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Sedgemoor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1637</c:v>
                </c:pt>
                <c:pt idx="1">
                  <c:v>1151</c:v>
                </c:pt>
                <c:pt idx="2">
                  <c:v>1393</c:v>
                </c:pt>
                <c:pt idx="3">
                  <c:v>1243</c:v>
                </c:pt>
                <c:pt idx="4">
                  <c:v>1089</c:v>
                </c:pt>
                <c:pt idx="5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Sedgemoor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42</c:v>
                </c:pt>
                <c:pt idx="1">
                  <c:v>42</c:v>
                </c:pt>
                <c:pt idx="2">
                  <c:v>42.4</c:v>
                </c:pt>
                <c:pt idx="3">
                  <c:v>38.1</c:v>
                </c:pt>
                <c:pt idx="4">
                  <c:v>42.8</c:v>
                </c:pt>
                <c:pt idx="5">
                  <c:v>46.1</c:v>
                </c:pt>
                <c:pt idx="6">
                  <c:v>44.9</c:v>
                </c:pt>
                <c:pt idx="7">
                  <c:v>47.6</c:v>
                </c:pt>
                <c:pt idx="8">
                  <c:v>46.7</c:v>
                </c:pt>
                <c:pt idx="9">
                  <c:v>44.6</c:v>
                </c:pt>
                <c:pt idx="10">
                  <c:v>45.3</c:v>
                </c:pt>
                <c:pt idx="11">
                  <c:v>48.9</c:v>
                </c:pt>
                <c:pt idx="12">
                  <c:v>52.1</c:v>
                </c:pt>
                <c:pt idx="13">
                  <c:v>52.5</c:v>
                </c:pt>
                <c:pt idx="14">
                  <c:v>58.6</c:v>
                </c:pt>
                <c:pt idx="15">
                  <c:v>51.2</c:v>
                </c:pt>
                <c:pt idx="16">
                  <c:v>49</c:v>
                </c:pt>
                <c:pt idx="17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Sedgemoor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8549</c:v>
                </c:pt>
                <c:pt idx="1">
                  <c:v>7304</c:v>
                </c:pt>
                <c:pt idx="2">
                  <c:v>8032</c:v>
                </c:pt>
                <c:pt idx="3">
                  <c:v>7918</c:v>
                </c:pt>
                <c:pt idx="4">
                  <c:v>7521</c:v>
                </c:pt>
                <c:pt idx="5">
                  <c:v>7346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Sedgemoor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818</c:v>
                </c:pt>
                <c:pt idx="1">
                  <c:v>846</c:v>
                </c:pt>
                <c:pt idx="2">
                  <c:v>592</c:v>
                </c:pt>
                <c:pt idx="3">
                  <c:v>497</c:v>
                </c:pt>
                <c:pt idx="4">
                  <c:v>548</c:v>
                </c:pt>
                <c:pt idx="5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6459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Sedgemoor was markedly greater than the rural situation over the period, but moved in line with the England position in 2021/22 having previously been greater.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Sedgemoor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greater than the England situation and moved ahead of the rural position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proportion for Sedgemoor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Sedgemoor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greater than the rural and England situations over this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Sedgemoor was consistently greater than the England situation with a widening gap over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period, and moved from being below the rural position to being above during this time.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228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Sedgemoor</v>
      </c>
      <c r="G12" s="10"/>
      <c r="H12" s="11"/>
      <c r="I12" s="12">
        <f>IF(VLOOKUP($F12,'E&amp;T'!$B$10:$Q$468,'E&amp;T'!O$1,FALSE)=0,"",VLOOKUP($F12,'E&amp;T'!$B$10:$Q$468,'E&amp;T'!O$1,FALSE))</f>
        <v>25.117351560569873</v>
      </c>
      <c r="J12" s="13">
        <f>IF(VLOOKUP($F12,'E&amp;T'!$B$10:$Q$468,'E&amp;T'!P$1,FALSE)=0,"",VLOOKUP($F12,'E&amp;T'!$B$10:$Q$468,'E&amp;T'!P$1,FALSE))</f>
        <v>40.518638573743921</v>
      </c>
      <c r="K12" s="35">
        <f>IF(VLOOKUP($F12,'E&amp;T'!$B$10:$Q$468,'E&amp;T'!Q$1,FALSE)=0,"",VLOOKUP($F12,'E&amp;T'!$B$10:$Q$468,'E&amp;T'!Q$1,FALSE))</f>
        <v>29.253827041756832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Sedgemoor to Rural as a Region</v>
      </c>
      <c r="G15" s="66"/>
      <c r="H15" s="67"/>
      <c r="I15" s="19">
        <f>100*((I12-I13))/I13</f>
        <v>126.67917098742679</v>
      </c>
      <c r="J15" s="19">
        <f>100*((J12-J13))/J13</f>
        <v>135.25138187734524</v>
      </c>
      <c r="K15" s="38">
        <f t="shared" ref="K15" si="0">100*((K12-K13))/K13</f>
        <v>82.124449044644066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Sedgemoor to England</v>
      </c>
      <c r="G16" s="53"/>
      <c r="H16" s="54"/>
      <c r="I16" s="19">
        <f>100*(I12-I14)/I14</f>
        <v>62.617153108099878</v>
      </c>
      <c r="J16" s="19">
        <f>100*(J12-J14)/J14</f>
        <v>43.628146430078836</v>
      </c>
      <c r="K16" s="38">
        <f t="shared" ref="K16" si="1">100*(K12-K14)/K14</f>
        <v>-1.5370918646404994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Sedgemoor</v>
      </c>
      <c r="G21" s="10"/>
      <c r="H21" s="11"/>
      <c r="I21" s="12">
        <f>IF(VLOOKUP($F21,appstarts!$B$10:$L$468,appstarts!E$1,FALSE)=0,"",VLOOKUP($F21,appstarts!$B$10:$L$468,appstarts!E$1,FALSE))</f>
        <v>1637</v>
      </c>
      <c r="J21" s="13">
        <f>IF(VLOOKUP($F21,appstarts!$B$10:$L$468,appstarts!F$1,FALSE)=0,"",VLOOKUP($F21,appstarts!$B$10:$L$468,appstarts!F$1,FALSE))</f>
        <v>1151</v>
      </c>
      <c r="K21" s="13">
        <f>IF(VLOOKUP($F21,appstarts!$B$10:$L$468,appstarts!G$1,FALSE)=0,"",VLOOKUP($F21,appstarts!$B$10:$L$468,appstarts!G$1,FALSE))</f>
        <v>1393</v>
      </c>
      <c r="L21" s="13">
        <f>IF(VLOOKUP($F21,appstarts!$B$10:$L$468,appstarts!H$1,FALSE)=0,"",VLOOKUP($F21,appstarts!$B$10:$L$468,appstarts!H$1,FALSE))</f>
        <v>1243</v>
      </c>
      <c r="M21" s="13">
        <f>IF(VLOOKUP($F21,appstarts!$B$10:$L$468,appstarts!I$1,FALSE)=0,"",VLOOKUP($F21,appstarts!$B$10:$L$468,appstarts!I$1,FALSE))</f>
        <v>1089</v>
      </c>
      <c r="N21" s="35">
        <f>IF(VLOOKUP($F21,appstarts!$B$10:$L$468,appstarts!J$1,FALSE)=0,"",VLOOKUP($F21,appstarts!$B$10:$L$468,appstarts!J$1,FALSE))</f>
        <v>1250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Sedgemoor to Rural as a Region</v>
      </c>
      <c r="G24" s="66"/>
      <c r="H24" s="67"/>
      <c r="I24" s="19">
        <f>100*((I21-I22))/I22</f>
        <v>-0.10916142471051171</v>
      </c>
      <c r="J24" s="19">
        <f>100*((J21-J22))/J22</f>
        <v>-9.189475911785733</v>
      </c>
      <c r="K24" s="19">
        <f t="shared" ref="K24:N24" si="3">100*((K21-K22))/K22</f>
        <v>6.7784775023163517</v>
      </c>
      <c r="L24" s="19">
        <f t="shared" si="3"/>
        <v>11.015600045016955</v>
      </c>
      <c r="M24" s="19">
        <f t="shared" si="3"/>
        <v>1.7045926063976187</v>
      </c>
      <c r="N24" s="38">
        <f t="shared" si="3"/>
        <v>7.0499068632850319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Sedgemoor to England</v>
      </c>
      <c r="G25" s="53"/>
      <c r="H25" s="54"/>
      <c r="I25" s="19">
        <f>100*(I21-I23)/I23</f>
        <v>15.28169014084507</v>
      </c>
      <c r="J25" s="19">
        <f>100*(J21-J23)/J23</f>
        <v>7.0697674418604652</v>
      </c>
      <c r="K25" s="19">
        <f t="shared" ref="K25:N25" si="4">100*(K21-K23)/K23</f>
        <v>24.153297682709447</v>
      </c>
      <c r="L25" s="19">
        <f t="shared" si="4"/>
        <v>35.403050108932462</v>
      </c>
      <c r="M25" s="19">
        <f t="shared" si="4"/>
        <v>19.407894736842106</v>
      </c>
      <c r="N25" s="38">
        <f t="shared" si="4"/>
        <v>26.13521695257316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Sedgemoor</v>
      </c>
      <c r="G30" s="10"/>
      <c r="H30" s="11"/>
      <c r="I30" s="12">
        <f>IF(VLOOKUP($F30,appachieve!$B$10:$L$468,appachieve!E$1,FALSE)=0,"",VLOOKUP($F30,appachieve!$B$10:$L$468,appachieve!E$1,FALSE))</f>
        <v>818</v>
      </c>
      <c r="J30" s="13">
        <f>IF(VLOOKUP($F30,appachieve!$B$10:$L$468,appachieve!F$1,FALSE)=0,"",VLOOKUP($F30,appachieve!$B$10:$L$468,appachieve!F$1,FALSE))</f>
        <v>846</v>
      </c>
      <c r="K30" s="13">
        <f>IF(VLOOKUP($F30,appachieve!$B$10:$L$468,appachieve!G$1,FALSE)=0,"",VLOOKUP($F30,appachieve!$B$10:$L$468,appachieve!G$1,FALSE))</f>
        <v>592</v>
      </c>
      <c r="L30" s="13">
        <f>IF(VLOOKUP($F30,appachieve!$B$10:$L$468,appachieve!H$1,FALSE)=0,"",VLOOKUP($F30,appachieve!$B$10:$L$468,appachieve!H$1,FALSE))</f>
        <v>497</v>
      </c>
      <c r="M30" s="13">
        <f>IF(VLOOKUP($F30,appachieve!$B$10:$L$468,appachieve!I$1,FALSE)=0,"",VLOOKUP($F30,appachieve!$B$10:$L$468,appachieve!I$1,FALSE))</f>
        <v>548</v>
      </c>
      <c r="N30" s="35">
        <f>IF(VLOOKUP($F30,appachieve!$B$10:$L$468,appachieve!J$1,FALSE)=0,"",VLOOKUP($F30,appachieve!$B$10:$L$468,appachieve!J$1,FALSE))</f>
        <v>530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Sedgemoor to Rural as a Region</v>
      </c>
      <c r="G33" s="66"/>
      <c r="H33" s="67"/>
      <c r="I33" s="19">
        <f>100*((I30-I31))/I31</f>
        <v>-13.218178129130413</v>
      </c>
      <c r="J33" s="19">
        <f>100*((J30-J31))/J31</f>
        <v>-9.1991612154038318</v>
      </c>
      <c r="K33" s="19">
        <f t="shared" ref="K33:N33" si="6">100*((K30-K31))/K31</f>
        <v>-9.8165697363072013</v>
      </c>
      <c r="L33" s="19">
        <f t="shared" si="6"/>
        <v>-7.1986332378389086</v>
      </c>
      <c r="M33" s="19">
        <f t="shared" si="6"/>
        <v>0.4889760292506965</v>
      </c>
      <c r="N33" s="38">
        <f t="shared" si="6"/>
        <v>9.7454580277128322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Sedgemoor to England</v>
      </c>
      <c r="G34" s="53"/>
      <c r="H34" s="54"/>
      <c r="I34" s="19">
        <f>100*(I30-I32)/I32</f>
        <v>2.6348808030112925</v>
      </c>
      <c r="J34" s="19">
        <f>100*(J30-J32)/J32</f>
        <v>7.0886075949367084</v>
      </c>
      <c r="K34" s="19">
        <f t="shared" ref="K34:N34" si="7">100*(K30-K32)/K32</f>
        <v>12.121212121212121</v>
      </c>
      <c r="L34" s="19">
        <f t="shared" si="7"/>
        <v>18.899521531100479</v>
      </c>
      <c r="M34" s="19">
        <f t="shared" si="7"/>
        <v>23.423423423423422</v>
      </c>
      <c r="N34" s="38">
        <f t="shared" si="7"/>
        <v>36.246786632390744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Sedgemoor</v>
      </c>
      <c r="G39" s="10"/>
      <c r="H39" s="11"/>
      <c r="I39" s="12">
        <f>IF(VLOOKUP($F39,'level3+'!$B$10:$BF$468,((3*'level3+'!B$1)+3),FALSE)=0,"",VLOOKUP($F39,'level3+'!$B$10:$BF$468,((3*'level3+'!B$1)+3),FALSE))</f>
        <v>42</v>
      </c>
      <c r="J39" s="12">
        <f>IF(VLOOKUP($F39,'level3+'!$B$10:$BF$468,((3*'level3+'!C$1)+3),FALSE)=0,"",VLOOKUP($F39,'level3+'!$B$10:$BF$468,((3*'level3+'!C$1)+3),FALSE))</f>
        <v>42</v>
      </c>
      <c r="K39" s="12">
        <f>IF(VLOOKUP($F39,'level3+'!$B$10:$BF$468,((3*'level3+'!D$1)+3),FALSE)=0,"",VLOOKUP($F39,'level3+'!$B$10:$BF$468,((3*'level3+'!D$1)+3),FALSE))</f>
        <v>42.4</v>
      </c>
      <c r="L39" s="12">
        <f>IF(VLOOKUP($F39,'level3+'!$B$10:$BF$468,((3*'level3+'!E$1)+3),FALSE)=0,"",VLOOKUP($F39,'level3+'!$B$10:$BF$468,((3*'level3+'!E$1)+3),FALSE))</f>
        <v>38.1</v>
      </c>
      <c r="M39" s="12">
        <f>IF(VLOOKUP($F39,'level3+'!$B$10:$BF$468,((3*'level3+'!F$1)+3),FALSE)=0,"",VLOOKUP($F39,'level3+'!$B$10:$BF$468,((3*'level3+'!F$1)+3),FALSE))</f>
        <v>42.8</v>
      </c>
      <c r="N39" s="12">
        <f>IF(VLOOKUP($F39,'level3+'!$B$10:$BF$468,((3*'level3+'!G$1)+3),FALSE)=0,"",VLOOKUP($F39,'level3+'!$B$10:$BF$468,((3*'level3+'!G$1)+3),FALSE))</f>
        <v>46.1</v>
      </c>
      <c r="O39" s="12">
        <f>IF(VLOOKUP($F39,'level3+'!$B$10:$BF$468,((3*'level3+'!H$1)+3),FALSE)=0,"",VLOOKUP($F39,'level3+'!$B$10:$BF$468,((3*'level3+'!H$1)+3),FALSE))</f>
        <v>44.9</v>
      </c>
      <c r="P39" s="12">
        <f>IF(VLOOKUP($F39,'level3+'!$B$10:$BF$468,((3*'level3+'!I$1)+3),FALSE)=0,"",VLOOKUP($F39,'level3+'!$B$10:$BF$468,((3*'level3+'!I$1)+3),FALSE))</f>
        <v>47.6</v>
      </c>
      <c r="Q39" s="12">
        <f>IF(VLOOKUP($F39,'level3+'!$B$10:$BF$468,((3*'level3+'!J$1)+3),FALSE)=0,"",VLOOKUP($F39,'level3+'!$B$10:$BF$468,((3*'level3+'!J$1)+3),FALSE))</f>
        <v>46.7</v>
      </c>
      <c r="R39" s="12">
        <f>IF(VLOOKUP($F39,'level3+'!$B$10:$BF$468,((3*'level3+'!K$1)+3),FALSE)=0,"",VLOOKUP($F39,'level3+'!$B$10:$BF$468,((3*'level3+'!K$1)+3),FALSE))</f>
        <v>44.6</v>
      </c>
      <c r="S39" s="12">
        <f>IF(VLOOKUP($F39,'level3+'!$B$10:$BF$468,((3*'level3+'!L$1)+3),FALSE)=0,"",VLOOKUP($F39,'level3+'!$B$10:$BF$468,((3*'level3+'!L$1)+3),FALSE))</f>
        <v>45.3</v>
      </c>
      <c r="T39" s="12">
        <f>IF(VLOOKUP($F39,'level3+'!$B$10:$BF$468,((3*'level3+'!M$1)+3),FALSE)=0,"",VLOOKUP($F39,'level3+'!$B$10:$BF$468,((3*'level3+'!M$1)+3),FALSE))</f>
        <v>48.9</v>
      </c>
      <c r="U39" s="12">
        <f>IF(VLOOKUP($F39,'level3+'!$B$10:$BF$468,((3*'level3+'!N$1)+3),FALSE)=0,"",VLOOKUP($F39,'level3+'!$B$10:$BF$468,((3*'level3+'!N$1)+3),FALSE))</f>
        <v>52.1</v>
      </c>
      <c r="V39" s="12">
        <f>IF(VLOOKUP($F39,'level3+'!$B$10:$BF$468,((3*'level3+'!O$1)+3),FALSE)=0,"",VLOOKUP($F39,'level3+'!$B$10:$BF$468,((3*'level3+'!O$1)+3),FALSE))</f>
        <v>52.5</v>
      </c>
      <c r="W39" s="12">
        <f>IF(VLOOKUP($F39,'level3+'!$B$10:$BF$468,((3*'level3+'!P$1)+3),FALSE)=0,"",VLOOKUP($F39,'level3+'!$B$10:$BF$468,((3*'level3+'!P$1)+3),FALSE))</f>
        <v>58.6</v>
      </c>
      <c r="X39" s="12">
        <f>IF(VLOOKUP($F39,'level3+'!$B$10:$BF$468,((3*'level3+'!Q$1)+3),FALSE)=0,"",VLOOKUP($F39,'level3+'!$B$10:$BF$468,((3*'level3+'!Q$1)+3),FALSE))</f>
        <v>51.2</v>
      </c>
      <c r="Y39" s="12">
        <f>IF(VLOOKUP($F39,'level3+'!$B$10:$BF$468,((3*'level3+'!R$1)+3),FALSE)=0,"",VLOOKUP($F39,'level3+'!$B$10:$BF$468,((3*'level3+'!R$1)+3),FALSE))</f>
        <v>49</v>
      </c>
      <c r="Z39" s="47">
        <f>IF(VLOOKUP($F39,'level3+'!$B$10:$BF$468,((3*'level3+'!S$1)+3),FALSE)=0,"",VLOOKUP($F39,'level3+'!$B$10:$BF$468,((3*'level3+'!S$1)+3),FALSE))</f>
        <v>51.6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Sedgemoor to Rural as a Region</v>
      </c>
      <c r="G42" s="69"/>
      <c r="H42" s="70"/>
      <c r="I42" s="19">
        <f>((I39-I40))</f>
        <v>-2.4053877003211497</v>
      </c>
      <c r="J42" s="19">
        <f>((J39-J40))</f>
        <v>-2.9728239339534426</v>
      </c>
      <c r="K42" s="19">
        <f t="shared" ref="K42:Z42" si="9">((K39-K40))</f>
        <v>-3.3735522904062236</v>
      </c>
      <c r="L42" s="19">
        <f t="shared" si="9"/>
        <v>-8.8679232029969555</v>
      </c>
      <c r="M42" s="19">
        <f t="shared" si="9"/>
        <v>-3.1636504715291878</v>
      </c>
      <c r="N42" s="19">
        <f t="shared" si="9"/>
        <v>-1.4895316804407699</v>
      </c>
      <c r="O42" s="19">
        <f t="shared" si="9"/>
        <v>-4.4620522025278575</v>
      </c>
      <c r="P42" s="19">
        <f t="shared" si="9"/>
        <v>-3.0020460512418126</v>
      </c>
      <c r="Q42" s="19">
        <f t="shared" si="9"/>
        <v>-5.7394656695715014</v>
      </c>
      <c r="R42" s="19">
        <f t="shared" si="9"/>
        <v>-8.675544413905584</v>
      </c>
      <c r="S42" s="19">
        <f t="shared" si="9"/>
        <v>-9.2700305071435096</v>
      </c>
      <c r="T42" s="19">
        <f t="shared" si="9"/>
        <v>-6.2603191329218788</v>
      </c>
      <c r="U42" s="19">
        <f t="shared" si="9"/>
        <v>-3.8411747015127418</v>
      </c>
      <c r="V42" s="19">
        <f t="shared" si="9"/>
        <v>-4.1885866138185719</v>
      </c>
      <c r="W42" s="19">
        <f t="shared" si="9"/>
        <v>1.2108337230175152</v>
      </c>
      <c r="X42" s="19">
        <f t="shared" si="9"/>
        <v>-6.9465796572875291</v>
      </c>
      <c r="Y42" s="19">
        <f t="shared" si="9"/>
        <v>-10.770876300299577</v>
      </c>
      <c r="Z42" s="38">
        <f t="shared" si="9"/>
        <v>-7.9398759114170474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Sedgemoor to England</v>
      </c>
      <c r="G43" s="53"/>
      <c r="H43" s="54"/>
      <c r="I43" s="19">
        <f>(I39-I41)</f>
        <v>-1.3999999999999986</v>
      </c>
      <c r="J43" s="19">
        <f>(J39-J41)</f>
        <v>-2</v>
      </c>
      <c r="K43" s="19">
        <f t="shared" ref="K43:Z43" si="10">(K39-K41)</f>
        <v>-2.3999999999999986</v>
      </c>
      <c r="L43" s="19">
        <f t="shared" si="10"/>
        <v>-7.6999999999999957</v>
      </c>
      <c r="M43" s="19">
        <f t="shared" si="10"/>
        <v>-2.8000000000000043</v>
      </c>
      <c r="N43" s="19">
        <f t="shared" si="10"/>
        <v>-0.79999999999999716</v>
      </c>
      <c r="O43" s="19">
        <f t="shared" si="10"/>
        <v>-3.8000000000000043</v>
      </c>
      <c r="P43" s="19">
        <f t="shared" si="10"/>
        <v>-2.8999999999999986</v>
      </c>
      <c r="Q43" s="19">
        <f t="shared" si="10"/>
        <v>-6.3999999999999986</v>
      </c>
      <c r="R43" s="19">
        <f t="shared" si="10"/>
        <v>-9.1999999999999957</v>
      </c>
      <c r="S43" s="19">
        <f t="shared" si="10"/>
        <v>-9.5</v>
      </c>
      <c r="T43" s="19">
        <f t="shared" si="10"/>
        <v>-6.7000000000000028</v>
      </c>
      <c r="U43" s="19">
        <f t="shared" si="10"/>
        <v>-4.6000000000000014</v>
      </c>
      <c r="V43" s="19">
        <f t="shared" si="10"/>
        <v>-4.5</v>
      </c>
      <c r="W43" s="19">
        <f t="shared" si="10"/>
        <v>0.89999999999999858</v>
      </c>
      <c r="X43" s="19">
        <f t="shared" si="10"/>
        <v>-7.2999999999999972</v>
      </c>
      <c r="Y43" s="19">
        <f t="shared" si="10"/>
        <v>-12.200000000000003</v>
      </c>
      <c r="Z43" s="50">
        <f t="shared" si="10"/>
        <v>-9.6999999999999957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Sedgemoor</v>
      </c>
      <c r="G48" s="10"/>
      <c r="H48" s="11"/>
      <c r="I48" s="12">
        <f>IF(VLOOKUP($F48,participation!$B$10:$L$468,participation!E$1,FALSE)=0,"",VLOOKUP($F48,participation!$B$10:$L$468,participation!E$1,FALSE))</f>
        <v>8549</v>
      </c>
      <c r="J48" s="13">
        <f>IF(VLOOKUP($F48,participation!$B$10:$L$468,participation!F$1,FALSE)=0,"",VLOOKUP($F48,participation!$B$10:$L$468,participation!F$1,FALSE))</f>
        <v>7304</v>
      </c>
      <c r="K48" s="13">
        <f>IF(VLOOKUP($F48,participation!$B$10:$L$468,participation!G$1,FALSE)=0,"",VLOOKUP($F48,participation!$B$10:$L$468,participation!G$1,FALSE))</f>
        <v>8032</v>
      </c>
      <c r="L48" s="13">
        <f>IF(VLOOKUP($F48,participation!$B$10:$L$468,participation!H$1,FALSE)=0,"",VLOOKUP($F48,participation!$B$10:$L$468,participation!H$1,FALSE))</f>
        <v>7918</v>
      </c>
      <c r="M48" s="13">
        <f>IF(VLOOKUP($F48,participation!$B$10:$L$468,participation!I$1,FALSE)=0,"",VLOOKUP($F48,participation!$B$10:$L$468,participation!I$1,FALSE))</f>
        <v>7521</v>
      </c>
      <c r="N48" s="35">
        <f>IF(VLOOKUP($F48,participation!$B$10:$L$468,participation!J$1,FALSE)=0,"",VLOOKUP($F48,participation!$B$10:$L$468,participation!J$1,FALSE))</f>
        <v>7346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Sedgemoor to Rural as a Region</v>
      </c>
      <c r="G51" s="66"/>
      <c r="H51" s="67"/>
      <c r="I51" s="19">
        <f>100*((I48-I49))/I49</f>
        <v>36.709600397485367</v>
      </c>
      <c r="J51" s="19">
        <f>100*((J48-J49))/J49</f>
        <v>23.964085947356757</v>
      </c>
      <c r="K51" s="19">
        <f t="shared" ref="K51:N51" si="12">100*((K48-K49))/K49</f>
        <v>41.861174695194038</v>
      </c>
      <c r="L51" s="19">
        <f t="shared" si="12"/>
        <v>60.160176957936443</v>
      </c>
      <c r="M51" s="19">
        <f t="shared" si="12"/>
        <v>61.855851863744704</v>
      </c>
      <c r="N51" s="38">
        <f t="shared" si="12"/>
        <v>54.748761951205246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Sedgemoor to England</v>
      </c>
      <c r="G52" s="53"/>
      <c r="H52" s="54"/>
      <c r="I52" s="19">
        <f>100*(I48-I50)/I50</f>
        <v>25.942840306423101</v>
      </c>
      <c r="J52" s="19">
        <f>100*(J48-J50)/J50</f>
        <v>10.868245294474802</v>
      </c>
      <c r="K52" s="19">
        <f t="shared" ref="K52:N52" si="13">100*(K48-K50)/K50</f>
        <v>28.986670949092662</v>
      </c>
      <c r="L52" s="19">
        <f t="shared" si="13"/>
        <v>50.991609458428684</v>
      </c>
      <c r="M52" s="19">
        <f t="shared" si="13"/>
        <v>53.08365560757175</v>
      </c>
      <c r="N52" s="38">
        <f t="shared" si="13"/>
        <v>42.613084837895556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DPyTUmmMUZrJhRrKWotznxqJ87T1X2tfIeHUuy4+XyOMaAlw77ej76rNgmSz+M4ufKQJ3Bgq1QkrynR8uMg9MA==" saltValue="09arfmHQ5e0JZAnPiVA4b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2023-02-01T16:38:41Z</dcterms:modified>
</cp:coreProperties>
</file>